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8_{6E4A4E2C-97DC-4B1C-B282-8BF52C326C7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1. 지역소득(전라남도)" sheetId="6" r:id="rId1"/>
    <sheet name="2. 경제활동별도내총생산(당해년가격)" sheetId="7" r:id="rId2"/>
    <sheet name="3. 경제활동별도내총생산(기준년가격)" sheetId="8" r:id="rId3"/>
    <sheet name="4. 도내총생산에대한지출(당해년가격)" sheetId="11" r:id="rId4"/>
    <sheet name="5. 도내총생산에대한지출(기준년가격)" sheetId="10" r:id="rId5"/>
  </sheets>
  <definedNames>
    <definedName name="_xlnm.Print_Area" localSheetId="0">'1. 지역소득(전라남도)'!$A$1:$J$51</definedName>
    <definedName name="_xlnm.Print_Area" localSheetId="1">'2. 경제활동별도내총생산(당해년가격)'!$A$1:$H$28</definedName>
    <definedName name="_xlnm.Print_Area" localSheetId="2">'3. 경제활동별도내총생산(기준년가격)'!$A$1:$I$28</definedName>
    <definedName name="_xlnm.Print_Area" localSheetId="3">'4. 도내총생산에대한지출(당해년가격)'!$A$1:$K$23</definedName>
    <definedName name="_xlnm.Print_Area" localSheetId="4">'5. 도내총생산에대한지출(기준년가격)'!$A$1:$K$22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6" l="1"/>
  <c r="G44" i="6"/>
  <c r="F44" i="6"/>
  <c r="H42" i="6"/>
  <c r="G42" i="6"/>
  <c r="F42" i="6"/>
  <c r="H40" i="6"/>
  <c r="G40" i="6"/>
  <c r="F40" i="6"/>
  <c r="H37" i="6"/>
  <c r="G37" i="6"/>
  <c r="F37" i="6"/>
  <c r="H35" i="6"/>
  <c r="G35" i="6"/>
  <c r="F35" i="6"/>
  <c r="H33" i="6"/>
  <c r="F33" i="6"/>
  <c r="H31" i="6"/>
  <c r="G31" i="6"/>
  <c r="G33" i="6" s="1"/>
  <c r="F31" i="6"/>
  <c r="G6" i="6"/>
  <c r="H6" i="6" s="1"/>
</calcChain>
</file>

<file path=xl/sharedStrings.xml><?xml version="1.0" encoding="utf-8"?>
<sst xmlns="http://schemas.openxmlformats.org/spreadsheetml/2006/main" count="260" uniqueCount="152">
  <si>
    <t>1. 지 역 소 득</t>
  </si>
  <si>
    <t>Regional Income</t>
  </si>
  <si>
    <t>단위: 십억원, 1인당 천원, %</t>
    <phoneticPr fontId="4" type="noConversion"/>
  </si>
  <si>
    <t>Unit: billion won, per-capita 1,000 won, %</t>
    <phoneticPr fontId="4" type="noConversion"/>
  </si>
  <si>
    <t>주 요 지 표</t>
  </si>
  <si>
    <t>Composition</t>
  </si>
  <si>
    <t>Items</t>
  </si>
  <si>
    <t>지  역  내  총  생  산  (명목)</t>
  </si>
  <si>
    <t>Gross regional domestic product(at current prices) </t>
  </si>
  <si>
    <t>(전 국 대 비   비 중)</t>
  </si>
  <si>
    <t>(Composition to whole country)</t>
  </si>
  <si>
    <r>
      <t>경 제 성 장 률 (불변가격)</t>
    </r>
    <r>
      <rPr>
        <vertAlign val="superscript"/>
        <sz val="10"/>
        <color indexed="8"/>
        <rFont val="-윤고딕320"/>
        <family val="1"/>
        <charset val="129"/>
      </rPr>
      <t>1)</t>
    </r>
  </si>
  <si>
    <t xml:space="preserve">Economic growth rate(at 2010 constant prices) </t>
  </si>
  <si>
    <t>생산</t>
  </si>
  <si>
    <t xml:space="preserve">   ○ 농 림 어 업</t>
  </si>
  <si>
    <t>Agriculture, forestry &amp;  fishing</t>
  </si>
  <si>
    <t xml:space="preserve">   ○ 광업·제조업</t>
    <phoneticPr fontId="4" type="noConversion"/>
  </si>
  <si>
    <t>Mining and quarrying &amp; Manufacturing</t>
    <phoneticPr fontId="4" type="noConversion"/>
  </si>
  <si>
    <t xml:space="preserve">   ○ 전기가스증기업</t>
    <phoneticPr fontId="4" type="noConversion"/>
  </si>
  <si>
    <t>Electricity, gas, steam and air conditioning supply</t>
    <phoneticPr fontId="4" type="noConversion"/>
  </si>
  <si>
    <t xml:space="preserve">   ○ 건   설   업</t>
  </si>
  <si>
    <t xml:space="preserve">Construction  </t>
  </si>
  <si>
    <r>
      <t xml:space="preserve">   ○ 서 비 스 업</t>
    </r>
    <r>
      <rPr>
        <vertAlign val="superscript"/>
        <sz val="10"/>
        <color indexed="8"/>
        <rFont val="-윤고딕320"/>
        <family val="1"/>
        <charset val="129"/>
      </rPr>
      <t>2)</t>
    </r>
    <r>
      <rPr>
        <b/>
        <sz val="10"/>
        <color indexed="8"/>
        <rFont val="바탕체"/>
        <family val="1"/>
        <charset val="129"/>
      </rPr>
      <t/>
    </r>
  </si>
  <si>
    <r>
      <t>Service</t>
    </r>
    <r>
      <rPr>
        <vertAlign val="superscript"/>
        <sz val="10"/>
        <color indexed="8"/>
        <rFont val="Arial Narrow"/>
        <family val="2"/>
      </rPr>
      <t>2)</t>
    </r>
  </si>
  <si>
    <t>지출</t>
  </si>
  <si>
    <t xml:space="preserve">   ○ 민 간 소 비</t>
  </si>
  <si>
    <t xml:space="preserve"> Private</t>
  </si>
  <si>
    <t xml:space="preserve">   ○ 정 부 소 비</t>
  </si>
  <si>
    <t>Government</t>
  </si>
  <si>
    <t xml:space="preserve">   ○ 건 설 투 자</t>
  </si>
  <si>
    <t>Construction</t>
  </si>
  <si>
    <t xml:space="preserve">   ○ 설 비 투 자</t>
  </si>
  <si>
    <t>Facilities investment</t>
  </si>
  <si>
    <t xml:space="preserve">   ○ 지식재산생산물투자</t>
  </si>
  <si>
    <t>Intellectual property products</t>
  </si>
  <si>
    <r>
      <t>생산구조</t>
    </r>
    <r>
      <rPr>
        <vertAlign val="superscript"/>
        <sz val="10"/>
        <color indexed="8"/>
        <rFont val="-윤고딕320"/>
        <family val="1"/>
        <charset val="129"/>
      </rPr>
      <t>3)</t>
    </r>
  </si>
  <si>
    <t>Agriculture, forestry and  fishing</t>
    <phoneticPr fontId="4" type="noConversion"/>
  </si>
  <si>
    <r>
      <t>지출구조</t>
    </r>
    <r>
      <rPr>
        <vertAlign val="superscript"/>
        <sz val="10"/>
        <color indexed="8"/>
        <rFont val="-윤고딕320"/>
        <family val="1"/>
        <charset val="129"/>
      </rPr>
      <t>4)</t>
    </r>
  </si>
  <si>
    <t>Private</t>
  </si>
  <si>
    <t xml:space="preserve">   ○ 지식재산생산물투자</t>
    <phoneticPr fontId="4" type="noConversion"/>
  </si>
  <si>
    <t>지 역 총 소 득 ( 명 목 )</t>
  </si>
  <si>
    <t>Gross primary income(at current prices) </t>
  </si>
  <si>
    <t xml:space="preserve">   (전국 대비 비중)</t>
  </si>
  <si>
    <t xml:space="preserve">   (지역내총생산 대비 비중)</t>
  </si>
  <si>
    <t>소득</t>
  </si>
  <si>
    <t xml:space="preserve">   ○ 피용자 보수</t>
  </si>
  <si>
    <t>Compensation of employees</t>
  </si>
  <si>
    <r>
      <t>구조</t>
    </r>
    <r>
      <rPr>
        <vertAlign val="superscript"/>
        <sz val="10"/>
        <color indexed="8"/>
        <rFont val="-윤고딕320"/>
        <family val="1"/>
        <charset val="129"/>
      </rPr>
      <t>5)</t>
    </r>
  </si>
  <si>
    <t xml:space="preserve">   ○ 영업잉여 및 재산소득</t>
  </si>
  <si>
    <t>Operating surplus and property income</t>
  </si>
  <si>
    <t xml:space="preserve">   ○ 생산 및 수입세</t>
  </si>
  <si>
    <t>Net taxe on production and import</t>
  </si>
  <si>
    <r>
      <t>개인소득(명목)</t>
    </r>
    <r>
      <rPr>
        <vertAlign val="superscript"/>
        <sz val="10"/>
        <color indexed="8"/>
        <rFont val="-윤고딕320"/>
        <family val="1"/>
        <charset val="129"/>
      </rPr>
      <t>6)</t>
    </r>
  </si>
  <si>
    <t>Income accounts of individuals</t>
  </si>
  <si>
    <t>(명목증감률)</t>
  </si>
  <si>
    <t>1
인
당
주요
지표</t>
  </si>
  <si>
    <t>지역내총생산</t>
  </si>
  <si>
    <t>금액</t>
  </si>
  <si>
    <t>Gross regional domestic product</t>
  </si>
  <si>
    <t>상대수준</t>
  </si>
  <si>
    <t>민간소비</t>
  </si>
  <si>
    <t>개인소득</t>
  </si>
  <si>
    <t>Source: Policy Panning Office</t>
  </si>
  <si>
    <t>2. 경제활동별 도내 총생산(당해년가격)</t>
  </si>
  <si>
    <t>Gross Regional Domestic Product by Economic Activity(At current prices)</t>
  </si>
  <si>
    <t>단위: 백만원</t>
    <phoneticPr fontId="4" type="noConversion"/>
  </si>
  <si>
    <t>Unit: million won</t>
    <phoneticPr fontId="4" type="noConversion"/>
  </si>
  <si>
    <t>구성항목별</t>
    <phoneticPr fontId="4" type="noConversion"/>
  </si>
  <si>
    <t>Composition Items</t>
  </si>
  <si>
    <t>총생산액(시장가격)</t>
  </si>
  <si>
    <t>GRDP</t>
  </si>
  <si>
    <t>순생산물세</t>
  </si>
  <si>
    <t>Taxes less subsidies on product</t>
    <phoneticPr fontId="4" type="noConversion"/>
  </si>
  <si>
    <t>총부가가치(기초가격)</t>
  </si>
  <si>
    <t>Gross value added</t>
  </si>
  <si>
    <t>농림어업</t>
  </si>
  <si>
    <t>Agriculture, forestry and fishing</t>
  </si>
  <si>
    <t>광업</t>
  </si>
  <si>
    <t>Mining &amp; quarrying</t>
  </si>
  <si>
    <t>제조업</t>
  </si>
  <si>
    <t>Manufacturing</t>
  </si>
  <si>
    <t>전기, 가스, 증기 및 수도사업</t>
  </si>
  <si>
    <t>Electricty, gas, steam and water-supply</t>
    <phoneticPr fontId="4" type="noConversion"/>
  </si>
  <si>
    <t>건설업</t>
  </si>
  <si>
    <t>도매 및 소매업</t>
  </si>
  <si>
    <t>Wholesale and retail trade</t>
  </si>
  <si>
    <t>운수업</t>
  </si>
  <si>
    <t>Transport</t>
    <phoneticPr fontId="4" type="noConversion"/>
  </si>
  <si>
    <t>숙박 및 음식점업</t>
  </si>
  <si>
    <t>Accommodation and food service</t>
    <phoneticPr fontId="4" type="noConversion"/>
  </si>
  <si>
    <t>정보 및 통신업</t>
  </si>
  <si>
    <t>Information and communication</t>
    <phoneticPr fontId="4" type="noConversion"/>
  </si>
  <si>
    <t>금융 및 보험업</t>
  </si>
  <si>
    <t>Financial and insurance</t>
    <phoneticPr fontId="4" type="noConversion"/>
  </si>
  <si>
    <t>부동산 및 임대업</t>
  </si>
  <si>
    <t>Real estate and renting and leasing</t>
    <phoneticPr fontId="4" type="noConversion"/>
  </si>
  <si>
    <t>사업서비스업</t>
  </si>
  <si>
    <t>Business service</t>
    <phoneticPr fontId="4" type="noConversion"/>
  </si>
  <si>
    <t>공공행정, 국방 및 사회보장행정</t>
  </si>
  <si>
    <t>Public administration, defence and compulsory social security</t>
    <phoneticPr fontId="4" type="noConversion"/>
  </si>
  <si>
    <t>교육서비스업</t>
  </si>
  <si>
    <t>Education</t>
  </si>
  <si>
    <t>보건업 및 사회복지서비스업</t>
    <phoneticPr fontId="4" type="noConversion"/>
  </si>
  <si>
    <t>Human health and social work</t>
    <phoneticPr fontId="4" type="noConversion"/>
  </si>
  <si>
    <t>문화 및 기타서비스업</t>
  </si>
  <si>
    <t>Culture &amp; Other service</t>
  </si>
  <si>
    <t>3. 경제활동별 도내 총생산(기준년가격)</t>
  </si>
  <si>
    <t>Gross Regional Domestic Product by Economic Activity(At constant prices)</t>
    <phoneticPr fontId="4" type="noConversion"/>
  </si>
  <si>
    <t>Taxes less subsidies on products</t>
  </si>
  <si>
    <t>전기, 가스, 증기 및 수도사업</t>
    <phoneticPr fontId="4" type="noConversion"/>
  </si>
  <si>
    <t>Electricty, gas, steam and water supply</t>
  </si>
  <si>
    <t>Expenditure on GRDP(At current prices)</t>
  </si>
  <si>
    <t>구성항목별</t>
  </si>
  <si>
    <t>최종소비지출</t>
  </si>
  <si>
    <t xml:space="preserve"> Final consumption expenditure</t>
  </si>
  <si>
    <t xml:space="preserve"> 민간</t>
  </si>
  <si>
    <t xml:space="preserve"> 가계</t>
  </si>
  <si>
    <t xml:space="preserve"> Households</t>
  </si>
  <si>
    <t xml:space="preserve"> 가계에 봉사하는
 비 영 리 단 체</t>
  </si>
  <si>
    <t xml:space="preserve"> NPISHs</t>
  </si>
  <si>
    <t xml:space="preserve"> 정부</t>
  </si>
  <si>
    <t xml:space="preserve"> Government</t>
  </si>
  <si>
    <t xml:space="preserve"> 총자본형성</t>
  </si>
  <si>
    <t xml:space="preserve"> Gross capital formation</t>
  </si>
  <si>
    <t xml:space="preserve"> 총고정자본형성</t>
  </si>
  <si>
    <t xml:space="preserve"> Gross fixed capital formation</t>
  </si>
  <si>
    <t xml:space="preserve"> 건설투자</t>
  </si>
  <si>
    <t xml:space="preserve"> Construction</t>
  </si>
  <si>
    <t xml:space="preserve"> 설비투자</t>
  </si>
  <si>
    <t xml:space="preserve"> Facilities investmen</t>
  </si>
  <si>
    <t xml:space="preserve"> 지식재산생산물투자</t>
  </si>
  <si>
    <t xml:space="preserve"> 재고증감</t>
  </si>
  <si>
    <t xml:space="preserve"> Changes in inventories</t>
  </si>
  <si>
    <t xml:space="preserve"> 재화와 서비스 순이출</t>
  </si>
  <si>
    <t xml:space="preserve"> Net shipping-out of goods and services</t>
  </si>
  <si>
    <t xml:space="preserve"> 통계상불일치</t>
  </si>
  <si>
    <t xml:space="preserve"> Statistical discrepancy</t>
  </si>
  <si>
    <t xml:space="preserve"> 지역내 총생산에 대한 지출</t>
  </si>
  <si>
    <t xml:space="preserve"> Expenditure on GRDP</t>
  </si>
  <si>
    <t>1인당 민간최종소비지출액
(천원)</t>
    <phoneticPr fontId="4" type="noConversion"/>
  </si>
  <si>
    <t>Private Per-capita
(thousand  won)</t>
    <phoneticPr fontId="4" type="noConversion"/>
  </si>
  <si>
    <t>5. 도내 총생산에 대한 지출(기준년가격)</t>
  </si>
  <si>
    <t>Expenditure on GRDP(At constant prices)</t>
    <phoneticPr fontId="4" type="noConversion"/>
  </si>
  <si>
    <t xml:space="preserve"> Intellectual property products</t>
    <phoneticPr fontId="4" type="noConversion"/>
  </si>
  <si>
    <t>기준년 10년-5&gt;1년으로 변경</t>
    <phoneticPr fontId="0" type="noConversion"/>
  </si>
  <si>
    <t>자료: 전라남도「통계연보」</t>
    <phoneticPr fontId="4" type="noConversion"/>
  </si>
  <si>
    <t>4. 도내 총생산에 대한 지출(당해년가격)</t>
    <phoneticPr fontId="2" type="noConversion"/>
  </si>
  <si>
    <t>주 1) 연쇄방식으로 계산한 성장률 (개별업종 및 지출항목은 2020년 가격 기준으로 작성한 실질 증가율)</t>
    <phoneticPr fontId="2" type="noConversion"/>
  </si>
  <si>
    <r>
      <t xml:space="preserve">   2) </t>
    </r>
    <r>
      <rPr>
        <sz val="9"/>
        <color rgb="FF000000"/>
        <rFont val="바탕체"/>
        <family val="1"/>
        <charset val="129"/>
      </rPr>
      <t>도매 및 소매업(G) + … + 기타서비스업(S) (하수폐기물처리, 원료재생 및 환경복원업 포함)</t>
    </r>
    <phoneticPr fontId="2" type="noConversion"/>
  </si>
  <si>
    <r>
      <t xml:space="preserve">   3) </t>
    </r>
    <r>
      <rPr>
        <sz val="9"/>
        <color rgb="FF000000"/>
        <rFont val="바탕체"/>
        <family val="1"/>
        <charset val="129"/>
      </rPr>
      <t>총부가가치(기초가격,명목)=100           4) 지역내총생산에 대한 지출(명목)=100</t>
    </r>
    <phoneticPr fontId="2" type="noConversion"/>
  </si>
  <si>
    <r>
      <t xml:space="preserve">   5) </t>
    </r>
    <r>
      <rPr>
        <sz val="9"/>
        <color rgb="FF000000"/>
        <rFont val="바탕체"/>
        <family val="1"/>
        <charset val="129"/>
      </rPr>
      <t xml:space="preserve">지역총소득(명목)=100                            6) 개인부문 총처분가능소득 </t>
    </r>
    <phoneticPr fontId="2" type="noConversion"/>
  </si>
  <si>
    <t xml:space="preserve">   1인당 지표×100으로 계산된 것임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</si>
</sst>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.0_ ;_ * \-#,##0.0_ ;_ * &quot;-&quot;_ ;_ @_ "/>
    <numFmt numFmtId="177" formatCode="\(_ #,##0.0\)_ ;\(_*\ \-#,##0.0\)_ ;_ * &quot;-&quot;_ ;_ @_ "/>
    <numFmt numFmtId="178" formatCode="_ * #,##0_ ;_ * \-#,##0_ ;_ * &quot;-&quot;_ ;_ @_ "/>
    <numFmt numFmtId="179" formatCode="#,##0_ "/>
  </numFmts>
  <fonts count="35">
    <font>
      <sz val="12"/>
      <name val="Times New Roman"/>
      <family val="1"/>
    </font>
    <font>
      <sz val="10"/>
      <color indexed="8"/>
      <name val="Arial Narrow"/>
      <family val="2"/>
    </font>
    <font>
      <sz val="8"/>
      <name val="바탕"/>
      <family val="1"/>
      <charset val="129"/>
    </font>
    <font>
      <sz val="10"/>
      <color indexed="8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HY견명조"/>
      <family val="1"/>
      <charset val="129"/>
    </font>
    <font>
      <sz val="9"/>
      <color indexed="8"/>
      <name val="바탕체"/>
      <family val="1"/>
      <charset val="129"/>
    </font>
    <font>
      <sz val="9"/>
      <color indexed="8"/>
      <name val="Arial Narrow"/>
      <family val="2"/>
    </font>
    <font>
      <sz val="10"/>
      <color indexed="8"/>
      <name val="-윤고딕320"/>
      <family val="1"/>
      <charset val="129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vertAlign val="superscript"/>
      <sz val="10"/>
      <color indexed="8"/>
      <name val="-윤고딕320"/>
      <family val="1"/>
      <charset val="129"/>
    </font>
    <font>
      <sz val="10"/>
      <color rgb="FFFF0000"/>
      <name val="-윤고딕320"/>
      <family val="1"/>
      <charset val="129"/>
    </font>
    <font>
      <b/>
      <sz val="10"/>
      <color indexed="8"/>
      <name val="바탕체"/>
      <family val="1"/>
      <charset val="129"/>
    </font>
    <font>
      <vertAlign val="superscript"/>
      <sz val="10"/>
      <color indexed="8"/>
      <name val="Arial Narrow"/>
      <family val="2"/>
    </font>
    <font>
      <u/>
      <sz val="10"/>
      <color indexed="8"/>
      <name val="-윤고딕320"/>
      <family val="1"/>
      <charset val="129"/>
    </font>
    <font>
      <sz val="9"/>
      <name val="바탕체"/>
      <family val="1"/>
      <charset val="129"/>
    </font>
    <font>
      <sz val="9"/>
      <name val="Arial Narrow"/>
      <family val="2"/>
    </font>
    <font>
      <b/>
      <sz val="10"/>
      <color indexed="10"/>
      <name val="Arial Narrow"/>
      <family val="2"/>
    </font>
    <font>
      <sz val="10"/>
      <color indexed="10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b/>
      <sz val="10"/>
      <color indexed="8"/>
      <name val="-윤고딕320"/>
      <family val="1"/>
      <charset val="129"/>
    </font>
    <font>
      <sz val="9"/>
      <color indexed="10"/>
      <name val="바탕체"/>
      <family val="1"/>
      <charset val="129"/>
    </font>
    <font>
      <sz val="10"/>
      <color indexed="63"/>
      <name val="Arial Narrow"/>
      <family val="2"/>
    </font>
    <font>
      <sz val="10"/>
      <color indexed="10"/>
      <name val="바탕체"/>
      <family val="1"/>
      <charset val="129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indexed="8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9"/>
      <color rgb="FF000000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NumberFormat="1" applyFont="1" applyFill="1" applyAlignment="1">
      <alignment vertical="top"/>
    </xf>
    <xf numFmtId="0" fontId="3" fillId="0" borderId="0" xfId="0" applyNumberFormat="1" applyFont="1" applyFill="1" applyBorder="1" applyAlignment="1">
      <alignment horizontal="right" vertical="top"/>
    </xf>
    <xf numFmtId="0" fontId="5" fillId="0" borderId="0" xfId="0" applyNumberFormat="1" applyFont="1" applyFill="1" applyAlignment="1">
      <alignment vertical="center"/>
    </xf>
    <xf numFmtId="0" fontId="1" fillId="0" borderId="0" xfId="0" applyNumberFormat="1" applyFont="1" applyFill="1"/>
    <xf numFmtId="0" fontId="6" fillId="0" borderId="0" xfId="0" applyNumberFormat="1" applyFont="1" applyFill="1"/>
    <xf numFmtId="0" fontId="7" fillId="0" borderId="0" xfId="0" applyNumberFormat="1" applyFont="1" applyFill="1"/>
    <xf numFmtId="0" fontId="7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Alignment="1">
      <alignment vertical="center"/>
    </xf>
    <xf numFmtId="177" fontId="10" fillId="0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>
      <alignment horizontal="left" vertical="center"/>
    </xf>
    <xf numFmtId="176" fontId="10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horizontal="centerContinuous" vertical="center" wrapText="1"/>
    </xf>
    <xf numFmtId="0" fontId="8" fillId="0" borderId="7" xfId="0" applyNumberFormat="1" applyFont="1" applyFill="1" applyBorder="1" applyAlignment="1">
      <alignment horizontal="centerContinuous" vertical="center" wrapText="1"/>
    </xf>
    <xf numFmtId="0" fontId="13" fillId="0" borderId="0" xfId="0" applyNumberFormat="1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Continuous" vertical="center" wrapText="1"/>
    </xf>
    <xf numFmtId="0" fontId="8" fillId="0" borderId="0" xfId="0" applyNumberFormat="1" applyFont="1" applyFill="1" applyBorder="1" applyAlignment="1">
      <alignment horizontal="centerContinuous" vertical="center" wrapText="1"/>
    </xf>
    <xf numFmtId="0" fontId="8" fillId="0" borderId="1" xfId="0" applyNumberFormat="1" applyFont="1" applyFill="1" applyBorder="1" applyAlignment="1">
      <alignment horizontal="centerContinuous" vertical="center" wrapText="1"/>
    </xf>
    <xf numFmtId="0" fontId="16" fillId="0" borderId="0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 applyAlignment="1">
      <alignment horizontal="centerContinuous" vertical="center"/>
    </xf>
    <xf numFmtId="0" fontId="8" fillId="0" borderId="6" xfId="0" applyNumberFormat="1" applyFont="1" applyFill="1" applyBorder="1" applyAlignment="1">
      <alignment horizontal="centerContinuous" vertical="center"/>
    </xf>
    <xf numFmtId="0" fontId="8" fillId="0" borderId="11" xfId="0" applyNumberFormat="1" applyFont="1" applyFill="1" applyBorder="1" applyAlignment="1">
      <alignment horizontal="centerContinuous" vertical="center"/>
    </xf>
    <xf numFmtId="0" fontId="8" fillId="0" borderId="7" xfId="0" applyNumberFormat="1" applyFont="1" applyFill="1" applyBorder="1" applyAlignment="1">
      <alignment horizontal="centerContinuous" vertical="center"/>
    </xf>
    <xf numFmtId="0" fontId="8" fillId="0" borderId="1" xfId="0" applyNumberFormat="1" applyFont="1" applyFill="1" applyBorder="1" applyAlignment="1">
      <alignment horizontal="centerContinuous" vertical="center"/>
    </xf>
    <xf numFmtId="0" fontId="8" fillId="0" borderId="8" xfId="0" applyNumberFormat="1" applyFont="1" applyFill="1" applyBorder="1" applyAlignment="1">
      <alignment horizontal="centerContinuous" vertical="center"/>
    </xf>
    <xf numFmtId="0" fontId="8" fillId="0" borderId="10" xfId="0" applyNumberFormat="1" applyFont="1" applyFill="1" applyBorder="1" applyAlignment="1">
      <alignment horizontal="centerContinuous" vertical="center" wrapText="1"/>
    </xf>
    <xf numFmtId="0" fontId="8" fillId="0" borderId="2" xfId="0" applyNumberFormat="1" applyFont="1" applyFill="1" applyBorder="1" applyAlignment="1">
      <alignment horizontal="centerContinuous" vertical="center" shrinkToFit="1"/>
    </xf>
    <xf numFmtId="0" fontId="8" fillId="0" borderId="4" xfId="0" applyNumberFormat="1" applyFont="1" applyFill="1" applyBorder="1" applyAlignment="1">
      <alignment horizontal="centerContinuous" vertical="center"/>
    </xf>
    <xf numFmtId="0" fontId="8" fillId="0" borderId="5" xfId="0" applyNumberFormat="1" applyFont="1" applyFill="1" applyBorder="1" applyAlignment="1">
      <alignment horizontal="centerContinuous" vertical="center" wrapText="1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>
      <alignment horizontal="centerContinuous" vertical="center"/>
    </xf>
    <xf numFmtId="0" fontId="8" fillId="0" borderId="3" xfId="0" applyNumberFormat="1" applyFont="1" applyFill="1" applyBorder="1" applyAlignment="1">
      <alignment horizontal="centerContinuous" vertical="center" wrapText="1"/>
    </xf>
    <xf numFmtId="178" fontId="8" fillId="0" borderId="10" xfId="0" applyNumberFormat="1" applyFont="1" applyFill="1" applyBorder="1" applyAlignment="1" applyProtection="1">
      <alignment horizontal="center" vertical="center"/>
    </xf>
    <xf numFmtId="178" fontId="10" fillId="0" borderId="6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Fill="1" applyBorder="1" applyAlignment="1" applyProtection="1">
      <alignment horizontal="center" vertical="center"/>
    </xf>
    <xf numFmtId="178" fontId="8" fillId="0" borderId="5" xfId="0" applyNumberFormat="1" applyFont="1" applyFill="1" applyBorder="1" applyAlignment="1" applyProtection="1">
      <alignment horizontal="center" vertical="center"/>
    </xf>
    <xf numFmtId="178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>
      <alignment horizontal="centerContinuous" vertical="center" wrapText="1"/>
    </xf>
    <xf numFmtId="0" fontId="1" fillId="0" borderId="9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178" fontId="1" fillId="0" borderId="4" xfId="0" applyNumberFormat="1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/>
    <xf numFmtId="0" fontId="18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178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19" fillId="0" borderId="0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9" fillId="0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>
      <alignment horizontal="left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>
      <alignment horizontal="left" vertical="center" wrapText="1"/>
    </xf>
    <xf numFmtId="178" fontId="9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/>
    <xf numFmtId="3" fontId="1" fillId="0" borderId="0" xfId="0" applyNumberFormat="1" applyFont="1" applyFill="1" applyBorder="1" applyAlignment="1">
      <alignment horizontal="left" wrapText="1"/>
    </xf>
    <xf numFmtId="178" fontId="1" fillId="0" borderId="0" xfId="0" applyNumberFormat="1" applyFont="1" applyFill="1" applyBorder="1" applyAlignment="1" applyProtection="1">
      <alignment horizontal="center" shrinkToFit="1"/>
    </xf>
    <xf numFmtId="176" fontId="20" fillId="0" borderId="0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21" fillId="0" borderId="0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178" fontId="1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22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right"/>
      <protection locked="0"/>
    </xf>
    <xf numFmtId="177" fontId="19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Protection="1"/>
    <xf numFmtId="0" fontId="1" fillId="0" borderId="0" xfId="0" applyNumberFormat="1" applyFont="1" applyFill="1" applyAlignment="1" applyProtection="1">
      <alignment horizontal="left"/>
    </xf>
    <xf numFmtId="0" fontId="20" fillId="0" borderId="0" xfId="0" applyNumberFormat="1" applyFont="1" applyFill="1" applyAlignment="1" applyProtection="1">
      <alignment horizontal="left"/>
    </xf>
    <xf numFmtId="178" fontId="1" fillId="0" borderId="0" xfId="0" applyNumberFormat="1" applyFont="1" applyFill="1" applyBorder="1" applyProtection="1"/>
    <xf numFmtId="178" fontId="20" fillId="0" borderId="0" xfId="0" applyNumberFormat="1" applyFont="1" applyFill="1" applyBorder="1" applyProtection="1"/>
    <xf numFmtId="0" fontId="1" fillId="0" borderId="0" xfId="0" applyNumberFormat="1" applyFont="1" applyFill="1" applyBorder="1"/>
    <xf numFmtId="0" fontId="1" fillId="0" borderId="0" xfId="0" applyNumberFormat="1" applyFont="1" applyAlignment="1">
      <alignment horizontal="left" vertical="top"/>
    </xf>
    <xf numFmtId="0" fontId="3" fillId="0" borderId="0" xfId="0" applyNumberFormat="1" applyFont="1" applyFill="1"/>
    <xf numFmtId="178" fontId="1" fillId="0" borderId="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Alignment="1"/>
    <xf numFmtId="178" fontId="1" fillId="0" borderId="0" xfId="0" applyNumberFormat="1" applyFont="1" applyFill="1" applyBorder="1" applyAlignment="1" applyProtection="1"/>
    <xf numFmtId="178" fontId="9" fillId="0" borderId="1" xfId="0" applyNumberFormat="1" applyFont="1" applyFill="1" applyBorder="1" applyAlignment="1" applyProtection="1">
      <alignment shrinkToFit="1"/>
    </xf>
    <xf numFmtId="0" fontId="1" fillId="0" borderId="0" xfId="0" applyNumberFormat="1" applyFont="1" applyFill="1" applyAlignment="1"/>
    <xf numFmtId="178" fontId="1" fillId="0" borderId="0" xfId="0" quotePrefix="1" applyNumberFormat="1" applyFont="1" applyFill="1" applyBorder="1" applyAlignment="1" applyProtection="1">
      <alignment horizontal="right" shrinkToFit="1"/>
      <protection locked="0"/>
    </xf>
    <xf numFmtId="179" fontId="1" fillId="0" borderId="0" xfId="0" applyNumberFormat="1" applyFont="1" applyBorder="1" applyAlignment="1">
      <alignment horizontal="right"/>
    </xf>
    <xf numFmtId="178" fontId="1" fillId="0" borderId="0" xfId="0" applyNumberFormat="1" applyFont="1" applyFill="1" applyBorder="1" applyAlignment="1" applyProtection="1">
      <alignment shrinkToFit="1"/>
      <protection locked="0"/>
    </xf>
    <xf numFmtId="178" fontId="1" fillId="0" borderId="0" xfId="0" applyNumberFormat="1" applyFont="1" applyFill="1" applyBorder="1" applyAlignment="1" applyProtection="1">
      <protection locked="0"/>
    </xf>
    <xf numFmtId="178" fontId="1" fillId="0" borderId="3" xfId="0" applyNumberFormat="1" applyFont="1" applyFill="1" applyBorder="1" applyAlignment="1" applyProtection="1">
      <alignment vertical="top"/>
    </xf>
    <xf numFmtId="178" fontId="9" fillId="0" borderId="3" xfId="0" applyNumberFormat="1" applyFont="1" applyFill="1" applyBorder="1" applyAlignment="1" applyProtection="1">
      <alignment vertical="top"/>
    </xf>
    <xf numFmtId="178" fontId="9" fillId="0" borderId="4" xfId="0" applyNumberFormat="1" applyFont="1" applyFill="1" applyBorder="1" applyAlignment="1" applyProtection="1">
      <alignment vertical="top"/>
    </xf>
    <xf numFmtId="0" fontId="7" fillId="0" borderId="6" xfId="0" applyNumberFormat="1" applyFont="1" applyFill="1" applyBorder="1" applyAlignment="1">
      <alignment horizontal="right"/>
    </xf>
    <xf numFmtId="0" fontId="1" fillId="0" borderId="0" xfId="0" applyNumberFormat="1" applyFont="1" applyFill="1" applyAlignment="1">
      <alignment horizontal="right" vertical="top"/>
    </xf>
    <xf numFmtId="178" fontId="1" fillId="0" borderId="6" xfId="0" applyNumberFormat="1" applyFont="1" applyFill="1" applyBorder="1" applyAlignment="1" applyProtection="1">
      <alignment shrinkToFit="1"/>
    </xf>
    <xf numFmtId="0" fontId="23" fillId="0" borderId="14" xfId="0" applyNumberFormat="1" applyFont="1" applyFill="1" applyBorder="1" applyAlignment="1">
      <alignment horizontal="center" vertical="center"/>
    </xf>
    <xf numFmtId="0" fontId="23" fillId="0" borderId="13" xfId="0" applyNumberFormat="1" applyFont="1" applyFill="1" applyBorder="1" applyAlignment="1">
      <alignment horizontal="center" vertical="center"/>
    </xf>
    <xf numFmtId="0" fontId="9" fillId="0" borderId="0" xfId="0" applyNumberFormat="1" applyFont="1" applyFill="1"/>
    <xf numFmtId="179" fontId="1" fillId="2" borderId="0" xfId="0" applyNumberFormat="1" applyFont="1" applyFill="1" applyBorder="1" applyAlignment="1">
      <alignment horizontal="right" vertical="center" wrapText="1"/>
    </xf>
    <xf numFmtId="0" fontId="8" fillId="0" borderId="13" xfId="0" applyNumberFormat="1" applyFont="1" applyFill="1" applyBorder="1" applyAlignment="1">
      <alignment horizontal="center" vertical="center"/>
    </xf>
    <xf numFmtId="179" fontId="1" fillId="0" borderId="0" xfId="0" applyNumberFormat="1" applyFont="1" applyBorder="1" applyAlignment="1">
      <alignment horizontal="right" vertical="center" wrapText="1"/>
    </xf>
    <xf numFmtId="0" fontId="8" fillId="0" borderId="15" xfId="0" applyNumberFormat="1" applyFont="1" applyFill="1" applyBorder="1" applyAlignment="1">
      <alignment horizontal="left" vertical="center"/>
    </xf>
    <xf numFmtId="0" fontId="23" fillId="0" borderId="5" xfId="0" applyNumberFormat="1" applyFont="1" applyFill="1" applyBorder="1" applyAlignment="1">
      <alignment horizontal="left" vertical="center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 applyProtection="1">
      <alignment vertical="center" shrinkToFit="1"/>
    </xf>
    <xf numFmtId="0" fontId="8" fillId="0" borderId="2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 applyProtection="1">
      <alignment vertical="center" shrinkToFit="1"/>
      <protection locked="0"/>
    </xf>
    <xf numFmtId="0" fontId="8" fillId="0" borderId="14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 applyProtection="1">
      <alignment horizontal="center" vertical="center" shrinkToFit="1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Alignment="1">
      <alignment vertical="top"/>
    </xf>
    <xf numFmtId="0" fontId="24" fillId="0" borderId="0" xfId="0" applyNumberFormat="1" applyFont="1" applyFill="1"/>
    <xf numFmtId="179" fontId="25" fillId="2" borderId="0" xfId="0" applyNumberFormat="1" applyFont="1" applyFill="1" applyBorder="1" applyAlignment="1">
      <alignment horizontal="right"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8" fontId="1" fillId="0" borderId="9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/>
    <xf numFmtId="0" fontId="26" fillId="0" borderId="0" xfId="0" applyNumberFormat="1" applyFont="1" applyFill="1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176" fontId="2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left" vertical="center"/>
    </xf>
    <xf numFmtId="0" fontId="8" fillId="0" borderId="13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8" fillId="0" borderId="8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left" vertical="center"/>
    </xf>
    <xf numFmtId="176" fontId="11" fillId="0" borderId="11" xfId="0" applyNumberFormat="1" applyFont="1" applyFill="1" applyBorder="1" applyAlignment="1" applyProtection="1">
      <alignment vertical="center" shrinkToFit="1"/>
    </xf>
    <xf numFmtId="177" fontId="11" fillId="0" borderId="9" xfId="0" applyNumberFormat="1" applyFont="1" applyFill="1" applyBorder="1" applyAlignment="1" applyProtection="1">
      <alignment horizontal="right" vertical="center"/>
      <protection locked="0"/>
    </xf>
    <xf numFmtId="176" fontId="11" fillId="0" borderId="8" xfId="0" applyNumberFormat="1" applyFont="1" applyFill="1" applyBorder="1" applyAlignment="1" applyProtection="1">
      <alignment horizontal="center" vertical="center"/>
      <protection locked="0"/>
    </xf>
    <xf numFmtId="176" fontId="11" fillId="0" borderId="11" xfId="0" applyNumberFormat="1" applyFont="1" applyFill="1" applyBorder="1" applyAlignment="1" applyProtection="1">
      <alignment horizontal="center" vertical="center"/>
      <protection locked="0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27" fillId="0" borderId="8" xfId="0" applyNumberFormat="1" applyFont="1" applyFill="1" applyBorder="1" applyAlignment="1" applyProtection="1">
      <alignment horizontal="center" vertical="center"/>
      <protection locked="0"/>
    </xf>
    <xf numFmtId="176" fontId="11" fillId="0" borderId="9" xfId="0" applyNumberFormat="1" applyFont="1" applyFill="1" applyBorder="1" applyAlignment="1" applyProtection="1">
      <alignment horizontal="center" vertical="center"/>
      <protection locked="0"/>
    </xf>
    <xf numFmtId="178" fontId="11" fillId="0" borderId="11" xfId="0" applyNumberFormat="1" applyFont="1" applyFill="1" applyBorder="1" applyAlignment="1" applyProtection="1">
      <alignment horizontal="center" vertical="center"/>
    </xf>
    <xf numFmtId="176" fontId="11" fillId="0" borderId="9" xfId="0" applyNumberFormat="1" applyFont="1" applyFill="1" applyBorder="1" applyAlignment="1" applyProtection="1">
      <alignment horizontal="center" vertical="center"/>
    </xf>
    <xf numFmtId="178" fontId="11" fillId="0" borderId="8" xfId="0" applyNumberFormat="1" applyFont="1" applyFill="1" applyBorder="1" applyAlignment="1" applyProtection="1">
      <alignment horizontal="center" vertical="center"/>
      <protection locked="0"/>
    </xf>
    <xf numFmtId="177" fontId="1" fillId="0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>
      <alignment horizontal="right"/>
    </xf>
    <xf numFmtId="0" fontId="8" fillId="0" borderId="1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8" fillId="0" borderId="2" xfId="0" applyNumberFormat="1" applyFont="1" applyFill="1" applyBorder="1" applyAlignment="1">
      <alignment horizontal="left" shrinkToFit="1"/>
    </xf>
    <xf numFmtId="3" fontId="1" fillId="0" borderId="1" xfId="0" applyNumberFormat="1" applyFont="1" applyFill="1" applyBorder="1" applyAlignment="1">
      <alignment horizontal="left" shrinkToFit="1"/>
    </xf>
    <xf numFmtId="0" fontId="8" fillId="0" borderId="2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shrinkToFit="1"/>
    </xf>
    <xf numFmtId="0" fontId="3" fillId="0" borderId="5" xfId="0" applyNumberFormat="1" applyFont="1" applyFill="1" applyBorder="1" applyAlignment="1">
      <alignment horizontal="left" vertical="top"/>
    </xf>
    <xf numFmtId="3" fontId="1" fillId="0" borderId="4" xfId="0" applyNumberFormat="1" applyFont="1" applyFill="1" applyBorder="1" applyAlignment="1">
      <alignment horizontal="left" vertical="top"/>
    </xf>
    <xf numFmtId="178" fontId="9" fillId="0" borderId="1" xfId="0" applyNumberFormat="1" applyFont="1" applyFill="1" applyBorder="1" applyAlignment="1" applyProtection="1">
      <alignment vertical="center" shrinkToFit="1"/>
    </xf>
    <xf numFmtId="0" fontId="1" fillId="0" borderId="1" xfId="0" applyNumberFormat="1" applyFont="1" applyFill="1" applyBorder="1" applyAlignment="1">
      <alignment vertical="center" shrinkToFit="1"/>
    </xf>
    <xf numFmtId="0" fontId="8" fillId="0" borderId="2" xfId="0" applyNumberFormat="1" applyFont="1" applyFill="1" applyBorder="1" applyAlignment="1">
      <alignment horizontal="center" vertical="top"/>
    </xf>
    <xf numFmtId="0" fontId="8" fillId="0" borderId="2" xfId="0" applyNumberFormat="1" applyFont="1" applyFill="1" applyBorder="1" applyAlignment="1">
      <alignment horizontal="center"/>
    </xf>
    <xf numFmtId="178" fontId="1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23" fillId="0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vertical="center" shrinkToFit="1"/>
    </xf>
    <xf numFmtId="0" fontId="8" fillId="0" borderId="5" xfId="0" applyNumberFormat="1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 applyProtection="1">
      <alignment vertical="center" shrinkToFit="1"/>
    </xf>
    <xf numFmtId="178" fontId="9" fillId="0" borderId="4" xfId="0" applyNumberFormat="1" applyFont="1" applyFill="1" applyBorder="1" applyAlignment="1" applyProtection="1">
      <alignment vertical="center" shrinkToFit="1"/>
    </xf>
    <xf numFmtId="3" fontId="1" fillId="0" borderId="4" xfId="0" applyNumberFormat="1" applyFont="1" applyFill="1" applyBorder="1" applyAlignment="1">
      <alignment wrapText="1" shrinkToFit="1"/>
    </xf>
    <xf numFmtId="0" fontId="22" fillId="0" borderId="0" xfId="0" applyNumberFormat="1" applyFont="1" applyFill="1" applyBorder="1" applyAlignment="1">
      <alignment horizontal="right"/>
    </xf>
    <xf numFmtId="178" fontId="9" fillId="0" borderId="1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horizontal="center" vertical="center" shrinkToFit="1"/>
    </xf>
    <xf numFmtId="178" fontId="9" fillId="0" borderId="4" xfId="0" applyNumberFormat="1" applyFont="1" applyFill="1" applyBorder="1" applyAlignment="1" applyProtection="1">
      <alignment vertical="center"/>
    </xf>
    <xf numFmtId="3" fontId="1" fillId="0" borderId="4" xfId="0" applyNumberFormat="1" applyFont="1" applyFill="1" applyBorder="1" applyAlignment="1">
      <alignment vertical="center" shrinkToFit="1"/>
    </xf>
    <xf numFmtId="0" fontId="1" fillId="0" borderId="2" xfId="0" applyNumberFormat="1" applyFont="1" applyFill="1" applyBorder="1" applyAlignment="1">
      <alignment horizontal="left" vertical="center" shrinkToFit="1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left" vertical="center"/>
    </xf>
    <xf numFmtId="0" fontId="13" fillId="0" borderId="8" xfId="0" applyNumberFormat="1" applyFont="1" applyFill="1" applyBorder="1" applyAlignment="1">
      <alignment vertical="center"/>
    </xf>
    <xf numFmtId="0" fontId="8" fillId="0" borderId="11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left" vertical="center" shrinkToFit="1"/>
    </xf>
    <xf numFmtId="3" fontId="1" fillId="0" borderId="2" xfId="0" applyNumberFormat="1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3" fontId="1" fillId="0" borderId="10" xfId="0" applyNumberFormat="1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vertical="center"/>
    </xf>
    <xf numFmtId="0" fontId="9" fillId="3" borderId="10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Alignment="1">
      <alignment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Alignment="1">
      <alignment horizontal="centerContinuous"/>
    </xf>
    <xf numFmtId="0" fontId="31" fillId="0" borderId="0" xfId="0" applyNumberFormat="1" applyFont="1" applyFill="1" applyAlignment="1">
      <alignment horizontal="centerContinuous"/>
    </xf>
    <xf numFmtId="0" fontId="1" fillId="3" borderId="3" xfId="0" applyNumberFormat="1" applyFont="1" applyFill="1" applyBorder="1" applyAlignment="1">
      <alignment horizontal="center" vertical="center"/>
    </xf>
    <xf numFmtId="0" fontId="20" fillId="3" borderId="10" xfId="0" applyNumberFormat="1" applyFont="1" applyFill="1" applyBorder="1" applyAlignment="1">
      <alignment horizontal="center" vertical="center"/>
    </xf>
    <xf numFmtId="0" fontId="20" fillId="3" borderId="11" xfId="0" applyNumberFormat="1" applyFont="1" applyFill="1" applyBorder="1" applyAlignment="1">
      <alignment horizontal="center" vertical="center"/>
    </xf>
    <xf numFmtId="0" fontId="20" fillId="3" borderId="5" xfId="0" applyNumberFormat="1" applyFont="1" applyFill="1" applyBorder="1" applyAlignment="1">
      <alignment horizontal="center" vertical="center"/>
    </xf>
    <xf numFmtId="0" fontId="20" fillId="3" borderId="9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 applyProtection="1">
      <alignment horizontal="center" vertical="center"/>
    </xf>
    <xf numFmtId="176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6" fillId="0" borderId="6" xfId="0" applyNumberFormat="1" applyFont="1" applyFill="1" applyBorder="1" applyAlignment="1"/>
    <xf numFmtId="0" fontId="3" fillId="0" borderId="6" xfId="0" applyNumberFormat="1" applyFont="1" applyFill="1" applyBorder="1" applyAlignment="1"/>
    <xf numFmtId="0" fontId="6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6" fillId="0" borderId="0" xfId="0" applyNumberFormat="1" applyFont="1" applyFill="1" applyBorder="1"/>
    <xf numFmtId="178" fontId="6" fillId="0" borderId="0" xfId="0" applyNumberFormat="1" applyFont="1" applyFill="1" applyBorder="1" applyProtection="1"/>
    <xf numFmtId="0" fontId="17" fillId="0" borderId="0" xfId="0" applyNumberFormat="1" applyFont="1" applyFill="1" applyBorder="1" applyAlignment="1">
      <alignment horizontal="right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0" fontId="8" fillId="0" borderId="8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left" vertical="center"/>
    </xf>
    <xf numFmtId="0" fontId="8" fillId="0" borderId="8" xfId="0" applyNumberFormat="1" applyFont="1" applyFill="1" applyBorder="1" applyAlignment="1">
      <alignment horizontal="left" vertical="center" shrinkToFit="1"/>
    </xf>
    <xf numFmtId="0" fontId="8" fillId="0" borderId="1" xfId="0" applyNumberFormat="1" applyFont="1" applyFill="1" applyBorder="1" applyAlignment="1">
      <alignment horizontal="left" vertical="center" shrinkToFit="1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0" fontId="30" fillId="0" borderId="0" xfId="0" applyNumberFormat="1" applyFont="1" applyAlignment="1">
      <alignment vertical="center"/>
    </xf>
    <xf numFmtId="0" fontId="31" fillId="0" borderId="0" xfId="0" applyNumberFormat="1" applyFont="1" applyFill="1" applyAlignment="1">
      <alignment horizontal="center"/>
    </xf>
    <xf numFmtId="0" fontId="33" fillId="0" borderId="0" xfId="0" applyNumberFormat="1" applyFont="1" applyAlignment="1"/>
    <xf numFmtId="0" fontId="8" fillId="3" borderId="11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31" fillId="0" borderId="0" xfId="0" applyNumberFormat="1" applyFont="1" applyFill="1" applyAlignment="1">
      <alignment horizontal="center" shrinkToFit="1"/>
    </xf>
    <xf numFmtId="0" fontId="33" fillId="0" borderId="0" xfId="0" applyNumberFormat="1" applyFont="1" applyAlignment="1">
      <alignment horizontal="center" shrinkToFit="1"/>
    </xf>
    <xf numFmtId="0" fontId="30" fillId="0" borderId="0" xfId="0" applyNumberFormat="1" applyFont="1" applyFill="1" applyAlignment="1">
      <alignment vertical="center"/>
    </xf>
    <xf numFmtId="0" fontId="33" fillId="0" borderId="0" xfId="0" applyNumberFormat="1" applyFont="1" applyFill="1" applyAlignment="1">
      <alignment horizontal="center" shrinkToFit="1"/>
    </xf>
    <xf numFmtId="0" fontId="30" fillId="0" borderId="0" xfId="0" applyNumberFormat="1" applyFont="1" applyAlignment="1">
      <alignment horizontal="center" vertical="center"/>
    </xf>
    <xf numFmtId="0" fontId="8" fillId="0" borderId="12" xfId="0" applyNumberFormat="1" applyFont="1" applyFill="1" applyBorder="1" applyAlignment="1">
      <alignment horizontal="left" vertical="center" shrinkToFit="1"/>
    </xf>
    <xf numFmtId="0" fontId="8" fillId="0" borderId="14" xfId="0" applyNumberFormat="1" applyFont="1" applyFill="1" applyBorder="1" applyAlignment="1">
      <alignment horizontal="left" vertical="center" shrinkToFit="1"/>
    </xf>
    <xf numFmtId="0" fontId="8" fillId="0" borderId="13" xfId="0" applyNumberFormat="1" applyFont="1" applyFill="1" applyBorder="1" applyAlignment="1">
      <alignment horizontal="left" vertical="center" shrinkToFit="1"/>
    </xf>
    <xf numFmtId="0" fontId="8" fillId="0" borderId="12" xfId="0" applyNumberFormat="1" applyFont="1" applyFill="1" applyBorder="1" applyAlignment="1">
      <alignment horizontal="center" wrapText="1" shrinkToFit="1"/>
    </xf>
    <xf numFmtId="0" fontId="8" fillId="0" borderId="14" xfId="0" applyNumberFormat="1" applyFont="1" applyFill="1" applyBorder="1" applyAlignment="1">
      <alignment horizontal="center" shrinkToFit="1"/>
    </xf>
    <xf numFmtId="0" fontId="8" fillId="0" borderId="13" xfId="0" applyNumberFormat="1" applyFont="1" applyFill="1" applyBorder="1" applyAlignment="1">
      <alignment horizontal="center" shrinkToFit="1"/>
    </xf>
    <xf numFmtId="0" fontId="32" fillId="0" borderId="0" xfId="0" applyNumberFormat="1" applyFont="1" applyAlignme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E834-15DB-4B53-87D5-9EEC98C84E19}">
  <sheetPr codeName="Sheet1"/>
  <dimension ref="A1:J69"/>
  <sheetViews>
    <sheetView tabSelected="1" view="pageBreakPreview" zoomScaleNormal="83" zoomScaleSheetLayoutView="100" workbookViewId="0">
      <selection activeCell="D17" sqref="D17:E17"/>
    </sheetView>
  </sheetViews>
  <sheetFormatPr defaultRowHeight="12.75"/>
  <cols>
    <col min="1" max="1" width="2" style="4" customWidth="1"/>
    <col min="2" max="2" width="4.375" style="4" customWidth="1"/>
    <col min="3" max="3" width="4.625" style="4" customWidth="1"/>
    <col min="4" max="4" width="7.5" style="4" customWidth="1"/>
    <col min="5" max="5" width="11.25" style="4" customWidth="1"/>
    <col min="6" max="6" width="9.5" style="4" customWidth="1"/>
    <col min="7" max="9" width="9.5" style="63" customWidth="1"/>
    <col min="10" max="10" width="31.125" style="82" customWidth="1"/>
    <col min="11" max="16384" width="9" style="4"/>
  </cols>
  <sheetData>
    <row r="1" spans="1:10" s="1" customFormat="1" ht="24.95" customHeight="1">
      <c r="J1" s="2"/>
    </row>
    <row r="2" spans="1:10" s="3" customFormat="1" ht="24.95" customHeight="1">
      <c r="A2" s="250" t="s">
        <v>0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23.1" customHeight="1">
      <c r="A3" s="252" t="s">
        <v>1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0" s="6" customFormat="1" ht="15" customHeight="1">
      <c r="A4" s="5" t="s">
        <v>2</v>
      </c>
      <c r="J4" s="7" t="s">
        <v>3</v>
      </c>
    </row>
    <row r="5" spans="1:10" s="193" customFormat="1" ht="15.95" customHeight="1">
      <c r="A5" s="254" t="s">
        <v>4</v>
      </c>
      <c r="B5" s="255"/>
      <c r="C5" s="255"/>
      <c r="D5" s="255"/>
      <c r="E5" s="256"/>
      <c r="F5" s="190"/>
      <c r="G5" s="191"/>
      <c r="H5" s="190"/>
      <c r="I5" s="190"/>
      <c r="J5" s="192" t="s">
        <v>5</v>
      </c>
    </row>
    <row r="6" spans="1:10" s="193" customFormat="1" ht="15.95" customHeight="1">
      <c r="A6" s="257"/>
      <c r="B6" s="258"/>
      <c r="C6" s="258"/>
      <c r="D6" s="258"/>
      <c r="E6" s="259"/>
      <c r="F6" s="194">
        <v>2020</v>
      </c>
      <c r="G6" s="194">
        <f>F6+1</f>
        <v>2021</v>
      </c>
      <c r="H6" s="194">
        <f>G6+1</f>
        <v>2022</v>
      </c>
      <c r="I6" s="195">
        <v>2023</v>
      </c>
      <c r="J6" s="196"/>
    </row>
    <row r="7" spans="1:10" s="193" customFormat="1" ht="15.95" customHeight="1">
      <c r="A7" s="260"/>
      <c r="B7" s="261"/>
      <c r="C7" s="261"/>
      <c r="D7" s="261"/>
      <c r="E7" s="262"/>
      <c r="F7" s="197"/>
      <c r="G7" s="198"/>
      <c r="H7" s="198"/>
      <c r="I7" s="197"/>
      <c r="J7" s="199" t="s">
        <v>6</v>
      </c>
    </row>
    <row r="8" spans="1:10" s="10" customFormat="1" ht="17.100000000000001" customHeight="1">
      <c r="A8" s="229" t="s">
        <v>7</v>
      </c>
      <c r="B8" s="249"/>
      <c r="C8" s="249"/>
      <c r="D8" s="249"/>
      <c r="E8" s="230"/>
      <c r="F8" s="9">
        <v>81298.600999999995</v>
      </c>
      <c r="G8" s="9">
        <v>93701.706000000006</v>
      </c>
      <c r="H8" s="9">
        <v>96168.597999999998</v>
      </c>
      <c r="I8" s="138">
        <v>98125.126999999993</v>
      </c>
      <c r="J8" s="175" t="s">
        <v>8</v>
      </c>
    </row>
    <row r="9" spans="1:10" s="8" customFormat="1" ht="17.100000000000001" customHeight="1">
      <c r="A9" s="232" t="s">
        <v>9</v>
      </c>
      <c r="B9" s="263"/>
      <c r="C9" s="263"/>
      <c r="D9" s="263"/>
      <c r="E9" s="233"/>
      <c r="F9" s="11">
        <v>3.9</v>
      </c>
      <c r="G9" s="11">
        <v>4.2</v>
      </c>
      <c r="H9" s="11">
        <v>4.0999999999999996</v>
      </c>
      <c r="I9" s="139">
        <v>4.0999999999999996</v>
      </c>
      <c r="J9" s="176" t="s">
        <v>10</v>
      </c>
    </row>
    <row r="10" spans="1:10" s="10" customFormat="1" ht="17.100000000000001" customHeight="1">
      <c r="A10" s="229" t="s">
        <v>11</v>
      </c>
      <c r="B10" s="249"/>
      <c r="C10" s="249"/>
      <c r="D10" s="249"/>
      <c r="E10" s="230"/>
      <c r="F10" s="17">
        <v>-1.4</v>
      </c>
      <c r="G10" s="17">
        <v>4.4000000000000004</v>
      </c>
      <c r="H10" s="17">
        <v>-0.7</v>
      </c>
      <c r="I10" s="140">
        <v>1.2</v>
      </c>
      <c r="J10" s="175" t="s">
        <v>12</v>
      </c>
    </row>
    <row r="11" spans="1:10" s="8" customFormat="1" ht="17.100000000000001" customHeight="1">
      <c r="A11" s="18"/>
      <c r="B11" s="12"/>
      <c r="C11" s="245" t="s">
        <v>13</v>
      </c>
      <c r="D11" s="136" t="s">
        <v>14</v>
      </c>
      <c r="E11" s="137"/>
      <c r="F11" s="13">
        <v>-5.0999999999999996</v>
      </c>
      <c r="G11" s="13">
        <v>5.7</v>
      </c>
      <c r="H11" s="13">
        <v>-1.5</v>
      </c>
      <c r="I11" s="141">
        <v>-3</v>
      </c>
      <c r="J11" s="177" t="s">
        <v>15</v>
      </c>
    </row>
    <row r="12" spans="1:10" s="8" customFormat="1" ht="17.100000000000001" customHeight="1">
      <c r="A12" s="178"/>
      <c r="B12" s="14"/>
      <c r="C12" s="246"/>
      <c r="D12" s="134" t="s">
        <v>16</v>
      </c>
      <c r="E12" s="135"/>
      <c r="F12" s="15">
        <v>-11.5</v>
      </c>
      <c r="G12" s="15">
        <v>7.8</v>
      </c>
      <c r="H12" s="15">
        <v>-0.2</v>
      </c>
      <c r="I12" s="142">
        <v>2.7</v>
      </c>
      <c r="J12" s="177" t="s">
        <v>17</v>
      </c>
    </row>
    <row r="13" spans="1:10" s="8" customFormat="1" ht="17.100000000000001" customHeight="1">
      <c r="A13" s="178"/>
      <c r="B13" s="14"/>
      <c r="C13" s="246"/>
      <c r="D13" s="134" t="s">
        <v>18</v>
      </c>
      <c r="E13" s="135"/>
      <c r="F13" s="15">
        <v>17.5</v>
      </c>
      <c r="G13" s="15">
        <v>6.8</v>
      </c>
      <c r="H13" s="15">
        <v>-5.2</v>
      </c>
      <c r="I13" s="142">
        <v>13.9</v>
      </c>
      <c r="J13" s="177" t="s">
        <v>19</v>
      </c>
    </row>
    <row r="14" spans="1:10" s="8" customFormat="1" ht="17.100000000000001" customHeight="1">
      <c r="A14" s="18"/>
      <c r="B14" s="12"/>
      <c r="C14" s="247"/>
      <c r="D14" s="134" t="s">
        <v>20</v>
      </c>
      <c r="E14" s="135"/>
      <c r="F14" s="15">
        <v>13.1</v>
      </c>
      <c r="G14" s="15">
        <v>-11.7</v>
      </c>
      <c r="H14" s="15">
        <v>-6.4</v>
      </c>
      <c r="I14" s="142">
        <v>-2.7</v>
      </c>
      <c r="J14" s="177" t="s">
        <v>21</v>
      </c>
    </row>
    <row r="15" spans="1:10" s="8" customFormat="1" ht="17.100000000000001" customHeight="1">
      <c r="A15" s="18"/>
      <c r="B15" s="12"/>
      <c r="C15" s="248"/>
      <c r="D15" s="243" t="s">
        <v>22</v>
      </c>
      <c r="E15" s="244"/>
      <c r="F15" s="16">
        <v>1.5</v>
      </c>
      <c r="G15" s="16">
        <v>5.0999999999999996</v>
      </c>
      <c r="H15" s="16">
        <v>1.1000000000000001</v>
      </c>
      <c r="I15" s="216">
        <v>2.1</v>
      </c>
      <c r="J15" s="177" t="s">
        <v>23</v>
      </c>
    </row>
    <row r="16" spans="1:10" s="8" customFormat="1" ht="17.100000000000001" customHeight="1">
      <c r="A16" s="18"/>
      <c r="B16" s="12"/>
      <c r="C16" s="246" t="s">
        <v>24</v>
      </c>
      <c r="D16" s="237" t="s">
        <v>25</v>
      </c>
      <c r="E16" s="238"/>
      <c r="F16" s="17">
        <v>-3.4</v>
      </c>
      <c r="G16" s="17">
        <v>1.3</v>
      </c>
      <c r="H16" s="17">
        <v>2.4</v>
      </c>
      <c r="I16" s="140">
        <v>2.6</v>
      </c>
      <c r="J16" s="177" t="s">
        <v>26</v>
      </c>
    </row>
    <row r="17" spans="1:10" s="8" customFormat="1" ht="17.100000000000001" customHeight="1">
      <c r="A17" s="18"/>
      <c r="B17" s="12"/>
      <c r="C17" s="246"/>
      <c r="D17" s="237" t="s">
        <v>27</v>
      </c>
      <c r="E17" s="238"/>
      <c r="F17" s="15">
        <v>6</v>
      </c>
      <c r="G17" s="15">
        <v>3.1</v>
      </c>
      <c r="H17" s="15">
        <v>5.5</v>
      </c>
      <c r="I17" s="142">
        <v>2.1</v>
      </c>
      <c r="J17" s="177" t="s">
        <v>28</v>
      </c>
    </row>
    <row r="18" spans="1:10" s="8" customFormat="1" ht="17.100000000000001" customHeight="1">
      <c r="A18" s="18"/>
      <c r="B18" s="12"/>
      <c r="C18" s="246"/>
      <c r="D18" s="237" t="s">
        <v>29</v>
      </c>
      <c r="E18" s="238"/>
      <c r="F18" s="17">
        <v>15.3</v>
      </c>
      <c r="G18" s="17">
        <v>-12.3</v>
      </c>
      <c r="H18" s="17">
        <v>-9.3000000000000007</v>
      </c>
      <c r="I18" s="140">
        <v>-4.9000000000000004</v>
      </c>
      <c r="J18" s="177" t="s">
        <v>30</v>
      </c>
    </row>
    <row r="19" spans="1:10" s="8" customFormat="1" ht="17.100000000000001" customHeight="1">
      <c r="A19" s="18"/>
      <c r="B19" s="12"/>
      <c r="C19" s="246"/>
      <c r="D19" s="18" t="s">
        <v>31</v>
      </c>
      <c r="E19" s="19"/>
      <c r="F19" s="17">
        <v>7.7</v>
      </c>
      <c r="G19" s="17">
        <v>7.8</v>
      </c>
      <c r="H19" s="17">
        <v>-4.3</v>
      </c>
      <c r="I19" s="140">
        <v>4.2</v>
      </c>
      <c r="J19" s="177" t="s">
        <v>32</v>
      </c>
    </row>
    <row r="20" spans="1:10" s="8" customFormat="1" ht="17.100000000000001" customHeight="1">
      <c r="A20" s="18"/>
      <c r="B20" s="12"/>
      <c r="C20" s="246"/>
      <c r="D20" s="132" t="s">
        <v>33</v>
      </c>
      <c r="E20" s="133"/>
      <c r="F20" s="17">
        <v>-2.9</v>
      </c>
      <c r="G20" s="17">
        <v>17.899999999999999</v>
      </c>
      <c r="H20" s="17">
        <v>15.5</v>
      </c>
      <c r="I20" s="140">
        <v>-2.4</v>
      </c>
      <c r="J20" s="177" t="s">
        <v>34</v>
      </c>
    </row>
    <row r="21" spans="1:10" s="8" customFormat="1" ht="17.100000000000001" customHeight="1">
      <c r="A21" s="179"/>
      <c r="B21" s="20" t="s">
        <v>35</v>
      </c>
      <c r="C21" s="21"/>
      <c r="D21" s="237" t="s">
        <v>14</v>
      </c>
      <c r="E21" s="238"/>
      <c r="F21" s="13">
        <v>7.3</v>
      </c>
      <c r="G21" s="13">
        <v>7.1</v>
      </c>
      <c r="H21" s="13">
        <v>6.1</v>
      </c>
      <c r="I21" s="141">
        <v>6.1</v>
      </c>
      <c r="J21" s="177" t="s">
        <v>36</v>
      </c>
    </row>
    <row r="22" spans="1:10" s="8" customFormat="1" ht="17.100000000000001" customHeight="1">
      <c r="A22" s="178"/>
      <c r="B22" s="22"/>
      <c r="C22" s="23"/>
      <c r="D22" s="237" t="s">
        <v>16</v>
      </c>
      <c r="E22" s="238"/>
      <c r="F22" s="17">
        <v>28.9</v>
      </c>
      <c r="G22" s="15">
        <v>34</v>
      </c>
      <c r="H22" s="15">
        <v>35.700000000000003</v>
      </c>
      <c r="I22" s="142">
        <v>35</v>
      </c>
      <c r="J22" s="177" t="s">
        <v>17</v>
      </c>
    </row>
    <row r="23" spans="1:10" s="8" customFormat="1" ht="17.100000000000001" customHeight="1">
      <c r="A23" s="178"/>
      <c r="B23" s="22"/>
      <c r="C23" s="23"/>
      <c r="D23" s="237" t="s">
        <v>18</v>
      </c>
      <c r="E23" s="238"/>
      <c r="F23" s="17">
        <v>4.2</v>
      </c>
      <c r="G23" s="15">
        <v>3.5</v>
      </c>
      <c r="H23" s="15">
        <v>2.2000000000000002</v>
      </c>
      <c r="I23" s="142">
        <v>3.8</v>
      </c>
      <c r="J23" s="177" t="s">
        <v>19</v>
      </c>
    </row>
    <row r="24" spans="1:10" s="8" customFormat="1" ht="17.100000000000001" customHeight="1">
      <c r="A24" s="18"/>
      <c r="B24" s="24"/>
      <c r="C24" s="25"/>
      <c r="D24" s="237" t="s">
        <v>20</v>
      </c>
      <c r="E24" s="238"/>
      <c r="F24" s="17">
        <v>9.6999999999999993</v>
      </c>
      <c r="G24" s="17">
        <v>7.7</v>
      </c>
      <c r="H24" s="17">
        <v>7.4</v>
      </c>
      <c r="I24" s="140">
        <v>7.3</v>
      </c>
      <c r="J24" s="177" t="s">
        <v>21</v>
      </c>
    </row>
    <row r="25" spans="1:10" s="8" customFormat="1" ht="17.100000000000001" customHeight="1">
      <c r="A25" s="18"/>
      <c r="B25" s="24"/>
      <c r="C25" s="25"/>
      <c r="D25" s="243" t="s">
        <v>22</v>
      </c>
      <c r="E25" s="244"/>
      <c r="F25" s="17">
        <v>49.9</v>
      </c>
      <c r="G25" s="17">
        <v>47.6</v>
      </c>
      <c r="H25" s="17">
        <v>48.6</v>
      </c>
      <c r="I25" s="140">
        <v>47.9</v>
      </c>
      <c r="J25" s="177" t="s">
        <v>23</v>
      </c>
    </row>
    <row r="26" spans="1:10" s="8" customFormat="1" ht="17.100000000000001" customHeight="1">
      <c r="A26" s="179"/>
      <c r="B26" s="20" t="s">
        <v>37</v>
      </c>
      <c r="C26" s="20"/>
      <c r="D26" s="239" t="s">
        <v>25</v>
      </c>
      <c r="E26" s="240"/>
      <c r="F26" s="13">
        <v>37.700000000000003</v>
      </c>
      <c r="G26" s="13">
        <v>33.9</v>
      </c>
      <c r="H26" s="13">
        <v>35.4</v>
      </c>
      <c r="I26" s="141">
        <v>36.6</v>
      </c>
      <c r="J26" s="177" t="s">
        <v>38</v>
      </c>
    </row>
    <row r="27" spans="1:10" s="8" customFormat="1" ht="17.100000000000001" customHeight="1">
      <c r="A27" s="18"/>
      <c r="B27" s="26"/>
      <c r="C27" s="24"/>
      <c r="D27" s="237" t="s">
        <v>27</v>
      </c>
      <c r="E27" s="238"/>
      <c r="F27" s="17">
        <v>24.6</v>
      </c>
      <c r="G27" s="17">
        <v>22.6</v>
      </c>
      <c r="H27" s="17">
        <v>24.2</v>
      </c>
      <c r="I27" s="140">
        <v>24.7</v>
      </c>
      <c r="J27" s="180" t="s">
        <v>28</v>
      </c>
    </row>
    <row r="28" spans="1:10" s="8" customFormat="1" ht="17.100000000000001" customHeight="1">
      <c r="A28" s="18"/>
      <c r="B28" s="27"/>
      <c r="C28" s="24"/>
      <c r="D28" s="237" t="s">
        <v>29</v>
      </c>
      <c r="E28" s="238"/>
      <c r="F28" s="17">
        <v>23.5</v>
      </c>
      <c r="G28" s="17">
        <v>19.3</v>
      </c>
      <c r="H28" s="17">
        <v>18.399999999999999</v>
      </c>
      <c r="I28" s="140">
        <v>17.7</v>
      </c>
      <c r="J28" s="181" t="s">
        <v>30</v>
      </c>
    </row>
    <row r="29" spans="1:10" s="8" customFormat="1" ht="17.100000000000001" customHeight="1">
      <c r="A29" s="18"/>
      <c r="B29" s="27"/>
      <c r="C29" s="24"/>
      <c r="D29" s="18" t="s">
        <v>31</v>
      </c>
      <c r="E29" s="19"/>
      <c r="F29" s="17">
        <v>13.7</v>
      </c>
      <c r="G29" s="17">
        <v>12.9</v>
      </c>
      <c r="H29" s="17">
        <v>12.9</v>
      </c>
      <c r="I29" s="140">
        <v>13.3</v>
      </c>
      <c r="J29" s="181" t="s">
        <v>32</v>
      </c>
    </row>
    <row r="30" spans="1:10" s="8" customFormat="1" ht="17.100000000000001" customHeight="1">
      <c r="A30" s="18"/>
      <c r="B30" s="27"/>
      <c r="C30" s="24"/>
      <c r="D30" s="237" t="s">
        <v>39</v>
      </c>
      <c r="E30" s="238"/>
      <c r="F30" s="17">
        <v>6.7</v>
      </c>
      <c r="G30" s="17">
        <v>7.1</v>
      </c>
      <c r="H30" s="17">
        <v>8.3000000000000007</v>
      </c>
      <c r="I30" s="217">
        <v>8.1999999999999993</v>
      </c>
      <c r="J30" s="182" t="s">
        <v>34</v>
      </c>
    </row>
    <row r="31" spans="1:10" s="8" customFormat="1" ht="17.100000000000001" customHeight="1">
      <c r="A31" s="179"/>
      <c r="B31" s="28" t="s">
        <v>40</v>
      </c>
      <c r="C31" s="29"/>
      <c r="D31" s="28"/>
      <c r="E31" s="30"/>
      <c r="F31" s="126">
        <f>(81298601-8696661)/1000</f>
        <v>72601.94</v>
      </c>
      <c r="G31" s="126">
        <f>(93701706-22175762)/1000</f>
        <v>71525.944000000003</v>
      </c>
      <c r="H31" s="126">
        <f>(96168598-32205165)/1000</f>
        <v>63963.432999999997</v>
      </c>
      <c r="I31" s="143">
        <v>79254.509999999995</v>
      </c>
      <c r="J31" s="183" t="s">
        <v>41</v>
      </c>
    </row>
    <row r="32" spans="1:10" s="8" customFormat="1" ht="17.100000000000001" customHeight="1">
      <c r="A32" s="18"/>
      <c r="B32" s="27" t="s">
        <v>42</v>
      </c>
      <c r="C32" s="27"/>
      <c r="D32" s="27"/>
      <c r="E32" s="31"/>
      <c r="F32" s="15">
        <v>3.5</v>
      </c>
      <c r="G32" s="15">
        <v>3.2</v>
      </c>
      <c r="H32" s="15">
        <v>2.7</v>
      </c>
      <c r="I32" s="142">
        <v>3.2</v>
      </c>
      <c r="J32" s="184" t="s">
        <v>10</v>
      </c>
    </row>
    <row r="33" spans="1:10" s="8" customFormat="1" ht="17.100000000000001" customHeight="1">
      <c r="A33" s="18"/>
      <c r="B33" s="27" t="s">
        <v>43</v>
      </c>
      <c r="C33" s="32"/>
      <c r="D33" s="27"/>
      <c r="E33" s="31"/>
      <c r="F33" s="17">
        <f>F31/F8*100</f>
        <v>89.302815924224831</v>
      </c>
      <c r="G33" s="17">
        <f t="shared" ref="G33:H33" si="0">G31/G8*100</f>
        <v>76.333662484224135</v>
      </c>
      <c r="H33" s="17">
        <f t="shared" si="0"/>
        <v>66.511766138048515</v>
      </c>
      <c r="I33" s="140">
        <v>80.8</v>
      </c>
      <c r="J33" s="181"/>
    </row>
    <row r="34" spans="1:10" s="8" customFormat="1" ht="17.100000000000001" customHeight="1">
      <c r="A34" s="18"/>
      <c r="B34" s="31"/>
      <c r="C34" s="33" t="s">
        <v>44</v>
      </c>
      <c r="D34" s="239" t="s">
        <v>45</v>
      </c>
      <c r="E34" s="240"/>
      <c r="F34" s="13">
        <v>38.200000000000003</v>
      </c>
      <c r="G34" s="13">
        <v>40.700000000000003</v>
      </c>
      <c r="H34" s="13">
        <v>48.3</v>
      </c>
      <c r="I34" s="141">
        <v>40.799999999999997</v>
      </c>
      <c r="J34" s="185" t="s">
        <v>46</v>
      </c>
    </row>
    <row r="35" spans="1:10" s="8" customFormat="1" ht="17.100000000000001" customHeight="1">
      <c r="A35" s="18"/>
      <c r="B35" s="31"/>
      <c r="C35" s="34" t="s">
        <v>47</v>
      </c>
      <c r="D35" s="241" t="s">
        <v>48</v>
      </c>
      <c r="E35" s="242"/>
      <c r="F35" s="17">
        <f>(14775719+8061136-6292772)/72601940*100</f>
        <v>22.787384193865893</v>
      </c>
      <c r="G35" s="17">
        <f>(10462736+7856264-6983694)/71525944*100</f>
        <v>15.84782439222333</v>
      </c>
      <c r="H35" s="17">
        <f>(-1229871+9587263-7767453)/63963433*100</f>
        <v>0.92230665605456175</v>
      </c>
      <c r="I35" s="140">
        <v>17.024595824262871</v>
      </c>
      <c r="J35" s="184" t="s">
        <v>49</v>
      </c>
    </row>
    <row r="36" spans="1:10" s="8" customFormat="1" ht="17.100000000000001" customHeight="1">
      <c r="A36" s="186"/>
      <c r="B36" s="35"/>
      <c r="C36" s="36"/>
      <c r="D36" s="243" t="s">
        <v>50</v>
      </c>
      <c r="E36" s="244"/>
      <c r="F36" s="37">
        <v>13.5</v>
      </c>
      <c r="G36" s="37">
        <v>15.3</v>
      </c>
      <c r="H36" s="37">
        <v>16.3</v>
      </c>
      <c r="I36" s="144">
        <v>12.382656835554217</v>
      </c>
      <c r="J36" s="187" t="s">
        <v>51</v>
      </c>
    </row>
    <row r="37" spans="1:10" s="8" customFormat="1" ht="17.100000000000001" customHeight="1">
      <c r="A37" s="18"/>
      <c r="B37" s="27" t="s">
        <v>52</v>
      </c>
      <c r="C37" s="31"/>
      <c r="D37" s="32"/>
      <c r="E37" s="31"/>
      <c r="F37" s="17">
        <f>38363862/1000</f>
        <v>38363.862000000001</v>
      </c>
      <c r="G37" s="17">
        <f>39755574/1000</f>
        <v>39755.574000000001</v>
      </c>
      <c r="H37" s="17">
        <f>42153584/1000</f>
        <v>42153.584000000003</v>
      </c>
      <c r="I37" s="140">
        <v>43489.326999999997</v>
      </c>
      <c r="J37" s="184" t="s">
        <v>53</v>
      </c>
    </row>
    <row r="38" spans="1:10" s="8" customFormat="1" ht="17.100000000000001" customHeight="1">
      <c r="A38" s="18"/>
      <c r="B38" s="38" t="s">
        <v>54</v>
      </c>
      <c r="C38" s="39"/>
      <c r="D38" s="38"/>
      <c r="E38" s="35"/>
      <c r="F38" s="17">
        <v>5.0999999999999996</v>
      </c>
      <c r="G38" s="17">
        <v>3.6</v>
      </c>
      <c r="H38" s="17">
        <v>6</v>
      </c>
      <c r="I38" s="140">
        <v>3.1</v>
      </c>
      <c r="J38" s="181"/>
    </row>
    <row r="39" spans="1:10" s="8" customFormat="1" ht="17.100000000000001" customHeight="1">
      <c r="A39" s="29"/>
      <c r="B39" s="227" t="s">
        <v>55</v>
      </c>
      <c r="C39" s="229" t="s">
        <v>56</v>
      </c>
      <c r="D39" s="230"/>
      <c r="E39" s="40" t="s">
        <v>57</v>
      </c>
      <c r="F39" s="41">
        <v>45339</v>
      </c>
      <c r="G39" s="41">
        <v>52489</v>
      </c>
      <c r="H39" s="41">
        <v>54179</v>
      </c>
      <c r="I39" s="145">
        <v>55513</v>
      </c>
      <c r="J39" s="188" t="s">
        <v>58</v>
      </c>
    </row>
    <row r="40" spans="1:10" s="8" customFormat="1" ht="17.100000000000001" customHeight="1">
      <c r="A40" s="18"/>
      <c r="B40" s="228"/>
      <c r="C40" s="231"/>
      <c r="D40" s="228"/>
      <c r="E40" s="42" t="s">
        <v>59</v>
      </c>
      <c r="F40" s="15">
        <f>45339/39789*100</f>
        <v>113.94857875292166</v>
      </c>
      <c r="G40" s="15">
        <f>52489/42963*100</f>
        <v>122.17256709261457</v>
      </c>
      <c r="H40" s="15">
        <f>54179/45045*100</f>
        <v>120.27750027750028</v>
      </c>
      <c r="I40" s="142">
        <v>119.40590651954142</v>
      </c>
      <c r="J40" s="181"/>
    </row>
    <row r="41" spans="1:10" s="8" customFormat="1" ht="17.100000000000001" customHeight="1">
      <c r="A41" s="32"/>
      <c r="B41" s="228"/>
      <c r="C41" s="229" t="s">
        <v>60</v>
      </c>
      <c r="D41" s="230"/>
      <c r="E41" s="40" t="s">
        <v>57</v>
      </c>
      <c r="F41" s="41">
        <v>17108</v>
      </c>
      <c r="G41" s="41">
        <v>17786</v>
      </c>
      <c r="H41" s="41">
        <v>19166</v>
      </c>
      <c r="I41" s="145">
        <v>20332</v>
      </c>
      <c r="J41" s="177" t="s">
        <v>38</v>
      </c>
    </row>
    <row r="42" spans="1:10" s="8" customFormat="1" ht="17.100000000000001" customHeight="1">
      <c r="A42" s="18"/>
      <c r="B42" s="228"/>
      <c r="C42" s="232"/>
      <c r="D42" s="233"/>
      <c r="E42" s="43" t="s">
        <v>59</v>
      </c>
      <c r="F42" s="16">
        <f>17108/19083*100</f>
        <v>89.650474244091612</v>
      </c>
      <c r="G42" s="16">
        <f>17786/20292*100</f>
        <v>87.650305539128723</v>
      </c>
      <c r="H42" s="16">
        <f>19166/22104*100</f>
        <v>86.708288092652921</v>
      </c>
      <c r="I42" s="146">
        <v>87.630376691664509</v>
      </c>
      <c r="J42" s="182"/>
    </row>
    <row r="43" spans="1:10" s="8" customFormat="1" ht="17.100000000000001" customHeight="1">
      <c r="A43" s="32"/>
      <c r="B43" s="228"/>
      <c r="C43" s="231" t="s">
        <v>61</v>
      </c>
      <c r="D43" s="228"/>
      <c r="E43" s="42" t="s">
        <v>57</v>
      </c>
      <c r="F43" s="44">
        <v>21395</v>
      </c>
      <c r="G43" s="44">
        <v>22270</v>
      </c>
      <c r="H43" s="44">
        <v>23748</v>
      </c>
      <c r="I43" s="147">
        <v>24064</v>
      </c>
      <c r="J43" s="184" t="s">
        <v>53</v>
      </c>
    </row>
    <row r="44" spans="1:10" s="8" customFormat="1" ht="17.100000000000001" customHeight="1">
      <c r="A44" s="18"/>
      <c r="B44" s="228"/>
      <c r="C44" s="231"/>
      <c r="D44" s="228"/>
      <c r="E44" s="42" t="s">
        <v>59</v>
      </c>
      <c r="F44" s="15">
        <f>21395/23042*100</f>
        <v>92.852182970228284</v>
      </c>
      <c r="G44" s="15">
        <f>22270/23726*100</f>
        <v>93.863272359436905</v>
      </c>
      <c r="H44" s="15">
        <f>23748/24971*100</f>
        <v>95.102318689680033</v>
      </c>
      <c r="I44" s="142">
        <v>94.235588972431074</v>
      </c>
      <c r="J44" s="189"/>
    </row>
    <row r="45" spans="1:10" s="8" customFormat="1" ht="4.5" customHeight="1">
      <c r="A45" s="46"/>
      <c r="B45" s="45"/>
      <c r="C45" s="46"/>
      <c r="D45" s="47"/>
      <c r="E45" s="48"/>
      <c r="F45" s="49"/>
      <c r="G45" s="49"/>
      <c r="H45" s="49"/>
      <c r="I45" s="148"/>
      <c r="J45" s="176"/>
    </row>
    <row r="46" spans="1:10" s="6" customFormat="1" ht="15.95" customHeight="1">
      <c r="A46" s="218" t="s">
        <v>147</v>
      </c>
      <c r="B46" s="218"/>
      <c r="C46" s="219"/>
      <c r="D46" s="219"/>
      <c r="E46" s="220"/>
      <c r="F46" s="221"/>
      <c r="G46" s="221"/>
      <c r="H46" s="221"/>
      <c r="I46" s="221"/>
      <c r="J46" s="221"/>
    </row>
    <row r="47" spans="1:10" s="6" customFormat="1" ht="15" customHeight="1">
      <c r="A47" s="218" t="s">
        <v>148</v>
      </c>
      <c r="B47" s="218"/>
      <c r="C47" s="218"/>
      <c r="D47" s="218"/>
      <c r="E47" s="222"/>
      <c r="F47" s="223"/>
      <c r="G47" s="223"/>
      <c r="H47" s="223"/>
      <c r="I47" s="223"/>
      <c r="J47" s="223"/>
    </row>
    <row r="48" spans="1:10" s="6" customFormat="1" ht="15" customHeight="1">
      <c r="A48" s="218" t="s">
        <v>149</v>
      </c>
      <c r="B48" s="218"/>
      <c r="C48" s="218"/>
      <c r="D48" s="218"/>
      <c r="E48" s="222"/>
      <c r="F48" s="223"/>
      <c r="G48" s="223"/>
      <c r="H48" s="223"/>
      <c r="I48" s="223"/>
      <c r="J48" s="223"/>
    </row>
    <row r="49" spans="1:10" s="6" customFormat="1" ht="15" customHeight="1">
      <c r="A49" s="218" t="s">
        <v>150</v>
      </c>
      <c r="B49" s="218"/>
      <c r="C49" s="218"/>
      <c r="D49" s="218"/>
      <c r="E49" s="222"/>
      <c r="F49" s="223"/>
      <c r="G49" s="223"/>
      <c r="H49" s="223"/>
      <c r="I49" s="223"/>
      <c r="J49" s="223"/>
    </row>
    <row r="50" spans="1:10" s="6" customFormat="1" ht="15" customHeight="1">
      <c r="A50" s="218" t="s">
        <v>151</v>
      </c>
      <c r="B50" s="218"/>
      <c r="C50" s="218"/>
      <c r="D50" s="218"/>
      <c r="E50" s="222"/>
      <c r="F50" s="223"/>
      <c r="G50" s="223"/>
      <c r="H50" s="223"/>
      <c r="I50" s="223"/>
      <c r="J50" s="223"/>
    </row>
    <row r="51" spans="1:10" s="6" customFormat="1" ht="15" customHeight="1">
      <c r="A51" s="50" t="s">
        <v>145</v>
      </c>
      <c r="B51" s="224"/>
      <c r="C51" s="224"/>
      <c r="D51" s="224"/>
      <c r="E51" s="225"/>
      <c r="F51" s="223"/>
      <c r="G51" s="223"/>
      <c r="H51" s="223"/>
      <c r="I51" s="223"/>
      <c r="J51" s="226" t="s">
        <v>62</v>
      </c>
    </row>
    <row r="52" spans="1:10" ht="18.75" customHeight="1">
      <c r="A52" s="52"/>
      <c r="B52" s="52"/>
      <c r="C52" s="52"/>
      <c r="D52" s="52"/>
      <c r="E52" s="53"/>
      <c r="F52" s="54"/>
      <c r="G52" s="55"/>
      <c r="H52" s="55"/>
      <c r="I52" s="55"/>
      <c r="J52" s="52"/>
    </row>
    <row r="53" spans="1:10" ht="18.75" customHeight="1">
      <c r="A53" s="52"/>
      <c r="B53" s="52"/>
      <c r="C53" s="52"/>
      <c r="D53" s="52"/>
      <c r="E53" s="53"/>
      <c r="F53" s="54"/>
      <c r="G53" s="55"/>
      <c r="H53" s="55"/>
      <c r="I53" s="55"/>
      <c r="J53" s="52"/>
    </row>
    <row r="54" spans="1:10" ht="18.75" customHeight="1">
      <c r="A54" s="52"/>
      <c r="B54" s="52"/>
      <c r="C54" s="52"/>
      <c r="D54" s="52"/>
      <c r="E54" s="53"/>
      <c r="F54" s="56"/>
      <c r="G54" s="57"/>
      <c r="H54" s="57"/>
      <c r="I54" s="57"/>
      <c r="J54" s="58"/>
    </row>
    <row r="55" spans="1:10" ht="18.75" customHeight="1">
      <c r="A55" s="52"/>
      <c r="B55" s="52"/>
      <c r="C55" s="52"/>
      <c r="D55" s="52"/>
      <c r="E55" s="53"/>
      <c r="F55" s="56"/>
      <c r="G55" s="57"/>
      <c r="H55" s="57"/>
      <c r="I55" s="57"/>
      <c r="J55" s="52"/>
    </row>
    <row r="56" spans="1:10" ht="18.75" customHeight="1">
      <c r="A56" s="52"/>
      <c r="B56" s="52"/>
      <c r="C56" s="52"/>
      <c r="D56" s="52"/>
      <c r="E56" s="53"/>
      <c r="F56" s="54"/>
      <c r="G56" s="55"/>
      <c r="H56" s="55"/>
      <c r="I56" s="55"/>
      <c r="J56" s="58"/>
    </row>
    <row r="57" spans="1:10" ht="18.75" customHeight="1">
      <c r="A57" s="52"/>
      <c r="B57" s="52"/>
      <c r="C57" s="52"/>
      <c r="D57" s="52"/>
      <c r="E57" s="53"/>
      <c r="F57" s="54"/>
      <c r="G57" s="55"/>
      <c r="H57" s="55"/>
      <c r="I57" s="55"/>
      <c r="J57" s="58"/>
    </row>
    <row r="58" spans="1:10" ht="18.75" customHeight="1">
      <c r="A58" s="52"/>
      <c r="B58" s="52"/>
      <c r="C58" s="52"/>
      <c r="D58" s="52"/>
      <c r="E58" s="53"/>
      <c r="F58" s="54"/>
      <c r="G58" s="59"/>
      <c r="H58" s="59"/>
      <c r="I58" s="59"/>
      <c r="J58" s="58"/>
    </row>
    <row r="59" spans="1:10" ht="27.75" customHeight="1">
      <c r="A59" s="60"/>
      <c r="B59" s="60"/>
      <c r="C59" s="60"/>
      <c r="D59" s="60"/>
      <c r="E59" s="61"/>
      <c r="F59" s="62"/>
      <c r="J59" s="64"/>
    </row>
    <row r="60" spans="1:10" ht="18.75" customHeight="1">
      <c r="A60" s="52"/>
      <c r="B60" s="52"/>
      <c r="C60" s="52"/>
      <c r="D60" s="52"/>
      <c r="E60" s="65"/>
      <c r="F60" s="62"/>
      <c r="G60" s="66"/>
      <c r="H60" s="66"/>
      <c r="I60" s="66"/>
      <c r="J60" s="58"/>
    </row>
    <row r="61" spans="1:10" ht="13.5" customHeight="1">
      <c r="A61" s="52"/>
      <c r="B61" s="52"/>
      <c r="C61" s="52"/>
      <c r="D61" s="52"/>
      <c r="E61" s="61"/>
      <c r="F61" s="67"/>
      <c r="G61" s="68"/>
      <c r="H61" s="68"/>
      <c r="I61" s="68"/>
      <c r="J61" s="69"/>
    </row>
    <row r="62" spans="1:10" ht="13.5">
      <c r="A62" s="70"/>
      <c r="B62" s="70"/>
      <c r="C62" s="70"/>
      <c r="D62" s="70"/>
      <c r="E62" s="61"/>
      <c r="F62" s="67"/>
      <c r="G62" s="68"/>
      <c r="H62" s="68"/>
      <c r="I62" s="68"/>
      <c r="J62" s="69"/>
    </row>
    <row r="63" spans="1:10" ht="13.5">
      <c r="A63" s="71"/>
      <c r="B63" s="71"/>
      <c r="C63" s="71"/>
      <c r="D63" s="71"/>
      <c r="E63" s="72"/>
      <c r="F63" s="73"/>
      <c r="G63" s="74"/>
      <c r="H63" s="74"/>
      <c r="I63" s="74"/>
      <c r="J63" s="69"/>
    </row>
    <row r="64" spans="1:10" ht="15.75" customHeight="1">
      <c r="A64" s="70"/>
      <c r="B64" s="70"/>
      <c r="C64" s="70"/>
      <c r="D64" s="70"/>
      <c r="E64" s="53"/>
      <c r="F64" s="75"/>
      <c r="G64" s="76"/>
      <c r="H64" s="76"/>
      <c r="I64" s="76"/>
      <c r="J64" s="52"/>
    </row>
    <row r="65" spans="1:10">
      <c r="A65" s="234"/>
      <c r="B65" s="234"/>
      <c r="C65" s="234"/>
      <c r="D65" s="234"/>
      <c r="E65" s="235"/>
      <c r="F65" s="236"/>
      <c r="G65" s="236"/>
      <c r="H65" s="236"/>
      <c r="I65" s="236"/>
      <c r="J65" s="236"/>
    </row>
    <row r="66" spans="1:10">
      <c r="A66" s="125"/>
      <c r="B66" s="125"/>
      <c r="C66" s="125"/>
      <c r="D66" s="125"/>
      <c r="E66" s="77"/>
      <c r="F66" s="78"/>
      <c r="G66" s="79"/>
      <c r="H66" s="79"/>
      <c r="I66" s="79"/>
      <c r="J66" s="125"/>
    </row>
    <row r="69" spans="1:10">
      <c r="E69" s="80"/>
      <c r="F69" s="80"/>
      <c r="G69" s="81"/>
      <c r="H69" s="81"/>
      <c r="I69" s="81"/>
      <c r="J69" s="124"/>
    </row>
  </sheetData>
  <mergeCells count="30">
    <mergeCell ref="A10:E10"/>
    <mergeCell ref="A2:J2"/>
    <mergeCell ref="A3:J3"/>
    <mergeCell ref="A5:E7"/>
    <mergeCell ref="A8:E8"/>
    <mergeCell ref="A9:E9"/>
    <mergeCell ref="D26:E26"/>
    <mergeCell ref="C11:C15"/>
    <mergeCell ref="D15:E15"/>
    <mergeCell ref="C16:C20"/>
    <mergeCell ref="D16:E16"/>
    <mergeCell ref="D17:E17"/>
    <mergeCell ref="D18:E18"/>
    <mergeCell ref="D21:E21"/>
    <mergeCell ref="D22:E22"/>
    <mergeCell ref="D23:E23"/>
    <mergeCell ref="D24:E24"/>
    <mergeCell ref="D25:E25"/>
    <mergeCell ref="F65:J65"/>
    <mergeCell ref="D27:E27"/>
    <mergeCell ref="D28:E28"/>
    <mergeCell ref="D30:E30"/>
    <mergeCell ref="D34:E34"/>
    <mergeCell ref="D35:E35"/>
    <mergeCell ref="D36:E36"/>
    <mergeCell ref="B39:B44"/>
    <mergeCell ref="C39:D40"/>
    <mergeCell ref="C41:D42"/>
    <mergeCell ref="C43:D44"/>
    <mergeCell ref="A65:E65"/>
  </mergeCells>
  <phoneticPr fontId="2" type="noConversion"/>
  <printOptions horizontalCentered="1"/>
  <pageMargins left="0.39347222447395325" right="0.39347222447395325" top="0.55097222328186035" bottom="0.55097222328186035" header="0.51138889789581299" footer="0.51138889789581299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29C6-9195-4D2F-A4E8-EA747ADFC251}">
  <sheetPr codeName="Sheet2"/>
  <dimension ref="A1:H28"/>
  <sheetViews>
    <sheetView view="pageBreakPreview" zoomScaleNormal="71" zoomScaleSheetLayoutView="100" workbookViewId="0">
      <selection activeCell="G26" sqref="G26"/>
    </sheetView>
  </sheetViews>
  <sheetFormatPr defaultRowHeight="12"/>
  <cols>
    <col min="1" max="1" width="20.125" style="84" customWidth="1"/>
    <col min="2" max="2" width="7.875" style="84" customWidth="1"/>
    <col min="3" max="4" width="8.375" style="84" customWidth="1"/>
    <col min="5" max="7" width="7.875" style="84" customWidth="1"/>
    <col min="8" max="8" width="20.5" style="84" customWidth="1"/>
    <col min="9" max="16384" width="9" style="84"/>
  </cols>
  <sheetData>
    <row r="1" spans="1:8" s="1" customFormat="1" ht="24.95" customHeight="1">
      <c r="A1" s="83"/>
    </row>
    <row r="2" spans="1:8" s="3" customFormat="1" ht="24.95" customHeight="1">
      <c r="A2" s="250" t="s">
        <v>63</v>
      </c>
      <c r="B2" s="251"/>
      <c r="C2" s="251"/>
      <c r="D2" s="251"/>
      <c r="E2" s="251"/>
      <c r="F2" s="251"/>
      <c r="G2" s="251"/>
      <c r="H2" s="251"/>
    </row>
    <row r="3" spans="1:8" ht="23.1" customHeight="1">
      <c r="A3" s="264" t="s">
        <v>64</v>
      </c>
      <c r="B3" s="265"/>
      <c r="C3" s="265"/>
      <c r="D3" s="265"/>
      <c r="E3" s="265"/>
      <c r="F3" s="265"/>
      <c r="G3" s="265"/>
      <c r="H3" s="265"/>
    </row>
    <row r="4" spans="1:8" s="5" customFormat="1" ht="15" customHeight="1">
      <c r="A4" s="5" t="s">
        <v>65</v>
      </c>
      <c r="H4" s="7" t="s">
        <v>66</v>
      </c>
    </row>
    <row r="5" spans="1:8" s="8" customFormat="1" ht="20.100000000000001" customHeight="1">
      <c r="A5" s="191"/>
      <c r="B5" s="191"/>
      <c r="C5" s="191"/>
      <c r="D5" s="191"/>
      <c r="E5" s="191"/>
      <c r="F5" s="201"/>
      <c r="G5" s="191"/>
      <c r="H5" s="192"/>
    </row>
    <row r="6" spans="1:8" s="8" customFormat="1" ht="20.100000000000001" customHeight="1">
      <c r="A6" s="202" t="s">
        <v>67</v>
      </c>
      <c r="B6" s="203">
        <v>2018</v>
      </c>
      <c r="C6" s="203">
        <v>2019</v>
      </c>
      <c r="D6" s="203">
        <v>2020</v>
      </c>
      <c r="E6" s="203">
        <v>2021</v>
      </c>
      <c r="F6" s="204">
        <v>2022</v>
      </c>
      <c r="G6" s="208">
        <v>2023</v>
      </c>
      <c r="H6" s="196" t="s">
        <v>68</v>
      </c>
    </row>
    <row r="7" spans="1:8" s="8" customFormat="1" ht="20.100000000000001" customHeight="1">
      <c r="A7" s="206"/>
      <c r="B7" s="206"/>
      <c r="C7" s="206"/>
      <c r="D7" s="206"/>
      <c r="E7" s="206"/>
      <c r="F7" s="207"/>
      <c r="G7" s="206"/>
      <c r="H7" s="199"/>
    </row>
    <row r="8" spans="1:8" s="86" customFormat="1" ht="26.1" customHeight="1">
      <c r="A8" s="150" t="s">
        <v>69</v>
      </c>
      <c r="B8" s="85">
        <v>79193518</v>
      </c>
      <c r="C8" s="85">
        <v>79853688</v>
      </c>
      <c r="D8" s="85">
        <v>81298601</v>
      </c>
      <c r="E8" s="85">
        <v>93701706</v>
      </c>
      <c r="F8" s="99">
        <v>96168598</v>
      </c>
      <c r="G8" s="88">
        <v>98125127</v>
      </c>
      <c r="H8" s="151" t="s">
        <v>70</v>
      </c>
    </row>
    <row r="9" spans="1:8" s="89" customFormat="1" ht="33" customHeight="1">
      <c r="A9" s="152" t="s">
        <v>71</v>
      </c>
      <c r="B9" s="87">
        <v>9385112</v>
      </c>
      <c r="C9" s="87">
        <v>8842616</v>
      </c>
      <c r="D9" s="87">
        <v>9471814</v>
      </c>
      <c r="E9" s="85">
        <v>10480934</v>
      </c>
      <c r="F9" s="85">
        <v>9803581</v>
      </c>
      <c r="G9" s="88">
        <v>9187010</v>
      </c>
      <c r="H9" s="153" t="s">
        <v>72</v>
      </c>
    </row>
    <row r="10" spans="1:8" s="89" customFormat="1" ht="33" customHeight="1">
      <c r="A10" s="154" t="s">
        <v>73</v>
      </c>
      <c r="B10" s="85">
        <v>69808406</v>
      </c>
      <c r="C10" s="85">
        <v>71011072</v>
      </c>
      <c r="D10" s="85">
        <v>71826787</v>
      </c>
      <c r="E10" s="85">
        <v>83220772</v>
      </c>
      <c r="F10" s="85">
        <v>86365017</v>
      </c>
      <c r="G10" s="88">
        <v>88938117</v>
      </c>
      <c r="H10" s="151" t="s">
        <v>74</v>
      </c>
    </row>
    <row r="11" spans="1:8" s="89" customFormat="1" ht="33" customHeight="1">
      <c r="A11" s="154" t="s">
        <v>75</v>
      </c>
      <c r="B11" s="90">
        <v>4976613</v>
      </c>
      <c r="C11" s="91">
        <v>4837591</v>
      </c>
      <c r="D11" s="91">
        <v>5235596</v>
      </c>
      <c r="E11" s="85">
        <v>5869149</v>
      </c>
      <c r="F11" s="85">
        <v>5245946</v>
      </c>
      <c r="G11" s="88">
        <v>5390121</v>
      </c>
      <c r="H11" s="155" t="s">
        <v>76</v>
      </c>
    </row>
    <row r="12" spans="1:8" s="86" customFormat="1" ht="33" customHeight="1">
      <c r="A12" s="152" t="s">
        <v>77</v>
      </c>
      <c r="B12" s="92">
        <v>115301</v>
      </c>
      <c r="C12" s="91">
        <v>114191</v>
      </c>
      <c r="D12" s="91">
        <v>141927</v>
      </c>
      <c r="E12" s="85">
        <v>148872</v>
      </c>
      <c r="F12" s="85">
        <v>134555</v>
      </c>
      <c r="G12" s="88">
        <v>161799</v>
      </c>
      <c r="H12" s="155" t="s">
        <v>78</v>
      </c>
    </row>
    <row r="13" spans="1:8" s="89" customFormat="1" ht="33" customHeight="1">
      <c r="A13" s="152" t="s">
        <v>79</v>
      </c>
      <c r="B13" s="92">
        <v>24487420</v>
      </c>
      <c r="C13" s="91">
        <v>23041775</v>
      </c>
      <c r="D13" s="91">
        <v>20637427</v>
      </c>
      <c r="E13" s="85">
        <v>28171520</v>
      </c>
      <c r="F13" s="85">
        <v>30708606</v>
      </c>
      <c r="G13" s="88">
        <v>30926279</v>
      </c>
      <c r="H13" s="155" t="s">
        <v>80</v>
      </c>
    </row>
    <row r="14" spans="1:8" s="89" customFormat="1" ht="33" customHeight="1">
      <c r="A14" s="152" t="s">
        <v>81</v>
      </c>
      <c r="B14" s="87">
        <v>2719355</v>
      </c>
      <c r="C14" s="91">
        <v>2250269</v>
      </c>
      <c r="D14" s="91">
        <v>2987367</v>
      </c>
      <c r="E14" s="85">
        <v>2946052</v>
      </c>
      <c r="F14" s="85">
        <v>1940298</v>
      </c>
      <c r="G14" s="88">
        <v>3397003</v>
      </c>
      <c r="H14" s="155" t="s">
        <v>82</v>
      </c>
    </row>
    <row r="15" spans="1:8" s="89" customFormat="1" ht="33" customHeight="1">
      <c r="A15" s="154" t="s">
        <v>83</v>
      </c>
      <c r="B15" s="87">
        <v>4871526</v>
      </c>
      <c r="C15" s="91">
        <v>6051943</v>
      </c>
      <c r="D15" s="91">
        <v>6993613</v>
      </c>
      <c r="E15" s="85">
        <v>6433080</v>
      </c>
      <c r="F15" s="85">
        <v>6373016</v>
      </c>
      <c r="G15" s="88">
        <v>6455771</v>
      </c>
      <c r="H15" s="153" t="s">
        <v>30</v>
      </c>
    </row>
    <row r="16" spans="1:8" s="89" customFormat="1" ht="33" customHeight="1">
      <c r="A16" s="154" t="s">
        <v>84</v>
      </c>
      <c r="B16" s="87">
        <v>3313769</v>
      </c>
      <c r="C16" s="91">
        <v>3320736</v>
      </c>
      <c r="D16" s="91">
        <v>3366194</v>
      </c>
      <c r="E16" s="85">
        <v>3465257</v>
      </c>
      <c r="F16" s="85">
        <v>3546929</v>
      </c>
      <c r="G16" s="88">
        <v>3738577</v>
      </c>
      <c r="H16" s="153" t="s">
        <v>85</v>
      </c>
    </row>
    <row r="17" spans="1:8" s="89" customFormat="1" ht="33" customHeight="1">
      <c r="A17" s="154" t="s">
        <v>86</v>
      </c>
      <c r="B17" s="87">
        <v>3042844</v>
      </c>
      <c r="C17" s="91">
        <v>3328392</v>
      </c>
      <c r="D17" s="91">
        <v>3475601</v>
      </c>
      <c r="E17" s="85">
        <v>5247324</v>
      </c>
      <c r="F17" s="85">
        <v>5696636</v>
      </c>
      <c r="G17" s="88">
        <v>4459180</v>
      </c>
      <c r="H17" s="153" t="s">
        <v>87</v>
      </c>
    </row>
    <row r="18" spans="1:8" s="89" customFormat="1" ht="33" customHeight="1">
      <c r="A18" s="154" t="s">
        <v>88</v>
      </c>
      <c r="B18" s="87">
        <v>1429049</v>
      </c>
      <c r="C18" s="91">
        <v>1443584</v>
      </c>
      <c r="D18" s="91">
        <v>1326859</v>
      </c>
      <c r="E18" s="85">
        <v>1396102</v>
      </c>
      <c r="F18" s="85">
        <v>1622510</v>
      </c>
      <c r="G18" s="88">
        <v>1803055</v>
      </c>
      <c r="H18" s="153" t="s">
        <v>89</v>
      </c>
    </row>
    <row r="19" spans="1:8" s="89" customFormat="1" ht="33" customHeight="1">
      <c r="A19" s="152" t="s">
        <v>90</v>
      </c>
      <c r="B19" s="87">
        <v>1126520</v>
      </c>
      <c r="C19" s="91">
        <v>1172398</v>
      </c>
      <c r="D19" s="91">
        <v>1162055</v>
      </c>
      <c r="E19" s="85">
        <v>1250305</v>
      </c>
      <c r="F19" s="85">
        <v>1344618</v>
      </c>
      <c r="G19" s="88">
        <v>1390717</v>
      </c>
      <c r="H19" s="155" t="s">
        <v>91</v>
      </c>
    </row>
    <row r="20" spans="1:8" s="89" customFormat="1" ht="33" customHeight="1">
      <c r="A20" s="154" t="s">
        <v>92</v>
      </c>
      <c r="B20" s="93">
        <v>2283015</v>
      </c>
      <c r="C20" s="91">
        <v>2297506</v>
      </c>
      <c r="D20" s="91">
        <v>2400763</v>
      </c>
      <c r="E20" s="85">
        <v>2686433</v>
      </c>
      <c r="F20" s="85">
        <v>2943851</v>
      </c>
      <c r="G20" s="88">
        <v>3082868</v>
      </c>
      <c r="H20" s="155" t="s">
        <v>93</v>
      </c>
    </row>
    <row r="21" spans="1:8" s="89" customFormat="1" ht="33" customHeight="1">
      <c r="A21" s="152" t="s">
        <v>94</v>
      </c>
      <c r="B21" s="87">
        <v>3164596</v>
      </c>
      <c r="C21" s="91">
        <v>3412800</v>
      </c>
      <c r="D21" s="91">
        <v>3450149</v>
      </c>
      <c r="E21" s="85">
        <v>3451380</v>
      </c>
      <c r="F21" s="85">
        <v>3313879</v>
      </c>
      <c r="G21" s="88">
        <v>3455307</v>
      </c>
      <c r="H21" s="155" t="s">
        <v>95</v>
      </c>
    </row>
    <row r="22" spans="1:8" s="89" customFormat="1" ht="33" customHeight="1">
      <c r="A22" s="152" t="s">
        <v>96</v>
      </c>
      <c r="B22" s="53">
        <v>2472412</v>
      </c>
      <c r="C22" s="91">
        <v>2724336</v>
      </c>
      <c r="D22" s="91">
        <v>2867100</v>
      </c>
      <c r="E22" s="85">
        <v>3377611</v>
      </c>
      <c r="F22" s="85">
        <v>3255021</v>
      </c>
      <c r="G22" s="88">
        <v>3465073</v>
      </c>
      <c r="H22" s="153" t="s">
        <v>97</v>
      </c>
    </row>
    <row r="23" spans="1:8" s="89" customFormat="1" ht="33" customHeight="1">
      <c r="A23" s="152" t="s">
        <v>98</v>
      </c>
      <c r="B23" s="53">
        <v>7241634</v>
      </c>
      <c r="C23" s="91">
        <v>7800900</v>
      </c>
      <c r="D23" s="91">
        <v>8243315</v>
      </c>
      <c r="E23" s="85">
        <v>8710443</v>
      </c>
      <c r="F23" s="85">
        <v>9601281</v>
      </c>
      <c r="G23" s="88">
        <v>10104703</v>
      </c>
      <c r="H23" s="153" t="s">
        <v>99</v>
      </c>
    </row>
    <row r="24" spans="1:8" s="89" customFormat="1" ht="33" customHeight="1">
      <c r="A24" s="154" t="s">
        <v>100</v>
      </c>
      <c r="B24" s="93">
        <v>3351462</v>
      </c>
      <c r="C24" s="91">
        <v>3517971</v>
      </c>
      <c r="D24" s="91">
        <v>3548503</v>
      </c>
      <c r="E24" s="85">
        <v>3749690</v>
      </c>
      <c r="F24" s="85">
        <v>3999184</v>
      </c>
      <c r="G24" s="88">
        <v>4111315</v>
      </c>
      <c r="H24" s="153" t="s">
        <v>101</v>
      </c>
    </row>
    <row r="25" spans="1:8" s="89" customFormat="1" ht="33" customHeight="1">
      <c r="A25" s="152" t="s">
        <v>102</v>
      </c>
      <c r="B25" s="93">
        <v>3438946</v>
      </c>
      <c r="C25" s="91">
        <v>3782125</v>
      </c>
      <c r="D25" s="91">
        <v>3970675</v>
      </c>
      <c r="E25" s="85">
        <v>4186119</v>
      </c>
      <c r="F25" s="85">
        <v>4449383</v>
      </c>
      <c r="G25" s="88">
        <v>4723397</v>
      </c>
      <c r="H25" s="153" t="s">
        <v>103</v>
      </c>
    </row>
    <row r="26" spans="1:8" s="89" customFormat="1" ht="33" customHeight="1">
      <c r="A26" s="152" t="s">
        <v>104</v>
      </c>
      <c r="B26" s="53">
        <v>1773944</v>
      </c>
      <c r="C26" s="91">
        <v>1914555</v>
      </c>
      <c r="D26" s="91">
        <v>2019643</v>
      </c>
      <c r="E26" s="85">
        <v>2131435</v>
      </c>
      <c r="F26" s="85">
        <v>2189304</v>
      </c>
      <c r="G26" s="88">
        <v>2272952</v>
      </c>
      <c r="H26" s="153" t="s">
        <v>105</v>
      </c>
    </row>
    <row r="27" spans="1:8" s="1" customFormat="1" ht="9.9499999999999993" customHeight="1">
      <c r="A27" s="156"/>
      <c r="B27" s="94"/>
      <c r="C27" s="95"/>
      <c r="D27" s="95"/>
      <c r="E27" s="95"/>
      <c r="F27" s="95"/>
      <c r="G27" s="96"/>
      <c r="H27" s="157"/>
    </row>
    <row r="28" spans="1:8" s="6" customFormat="1" ht="15" customHeight="1">
      <c r="A28" s="50" t="s">
        <v>145</v>
      </c>
      <c r="B28" s="97"/>
      <c r="C28" s="97"/>
      <c r="D28" s="97"/>
      <c r="E28" s="97"/>
      <c r="F28" s="97"/>
      <c r="G28" s="149"/>
      <c r="H28" s="51" t="s">
        <v>62</v>
      </c>
    </row>
  </sheetData>
  <mergeCells count="2">
    <mergeCell ref="A2:H2"/>
    <mergeCell ref="A3:H3"/>
  </mergeCells>
  <phoneticPr fontId="2" type="noConversion"/>
  <printOptions horizontalCentered="1"/>
  <pageMargins left="0.39347222447395325" right="0.39347222447395325" top="0.55097222328186035" bottom="0.55097222328186035" header="0.51138889789581299" footer="0.51138889789581299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3BB6-308D-4B86-8232-223D88043BD2}">
  <sheetPr codeName="Sheet3"/>
  <dimension ref="A1:I28"/>
  <sheetViews>
    <sheetView view="pageBreakPreview" zoomScaleNormal="73" zoomScaleSheetLayoutView="100" workbookViewId="0">
      <selection activeCell="G26" sqref="G26"/>
    </sheetView>
  </sheetViews>
  <sheetFormatPr defaultRowHeight="12"/>
  <cols>
    <col min="1" max="1" width="19.875" style="84" customWidth="1"/>
    <col min="2" max="8" width="8" style="84" customWidth="1"/>
    <col min="9" max="9" width="20.375" style="84" customWidth="1"/>
    <col min="10" max="16384" width="9" style="84"/>
  </cols>
  <sheetData>
    <row r="1" spans="1:9" s="1" customFormat="1" ht="24.95" customHeight="1">
      <c r="I1" s="98"/>
    </row>
    <row r="2" spans="1:9" s="3" customFormat="1" ht="24.95" customHeight="1">
      <c r="A2" s="250" t="s">
        <v>106</v>
      </c>
      <c r="B2" s="266"/>
      <c r="C2" s="266"/>
      <c r="D2" s="266"/>
      <c r="E2" s="266"/>
      <c r="F2" s="266"/>
      <c r="G2" s="266"/>
      <c r="H2" s="266"/>
      <c r="I2" s="266"/>
    </row>
    <row r="3" spans="1:9" ht="23.1" customHeight="1">
      <c r="A3" s="264" t="s">
        <v>107</v>
      </c>
      <c r="B3" s="267"/>
      <c r="C3" s="267"/>
      <c r="D3" s="267"/>
      <c r="E3" s="267"/>
      <c r="F3" s="267"/>
      <c r="G3" s="267"/>
      <c r="H3" s="267"/>
      <c r="I3" s="267"/>
    </row>
    <row r="4" spans="1:9" s="5" customFormat="1" ht="15" customHeight="1">
      <c r="A4" s="5" t="s">
        <v>65</v>
      </c>
      <c r="I4" s="7" t="s">
        <v>66</v>
      </c>
    </row>
    <row r="5" spans="1:9" s="8" customFormat="1" ht="20.100000000000001" customHeight="1">
      <c r="A5" s="191"/>
      <c r="B5" s="192"/>
      <c r="C5" s="200"/>
      <c r="D5" s="201"/>
      <c r="E5" s="201"/>
      <c r="F5" s="191"/>
      <c r="G5" s="191"/>
      <c r="H5" s="192"/>
      <c r="I5" s="192"/>
    </row>
    <row r="6" spans="1:9" s="8" customFormat="1" ht="20.100000000000001" customHeight="1">
      <c r="A6" s="202" t="s">
        <v>67</v>
      </c>
      <c r="B6" s="203">
        <v>2017</v>
      </c>
      <c r="C6" s="203">
        <v>2018</v>
      </c>
      <c r="D6" s="204">
        <v>2019</v>
      </c>
      <c r="E6" s="204">
        <v>2020</v>
      </c>
      <c r="F6" s="203">
        <v>2021</v>
      </c>
      <c r="G6" s="203">
        <v>2022</v>
      </c>
      <c r="H6" s="205">
        <v>2023</v>
      </c>
      <c r="I6" s="196" t="s">
        <v>68</v>
      </c>
    </row>
    <row r="7" spans="1:9" s="8" customFormat="1" ht="20.100000000000001" customHeight="1">
      <c r="A7" s="206"/>
      <c r="B7" s="206"/>
      <c r="C7" s="206"/>
      <c r="D7" s="207"/>
      <c r="E7" s="207"/>
      <c r="F7" s="206"/>
      <c r="G7" s="206"/>
      <c r="H7" s="199"/>
      <c r="I7" s="199"/>
    </row>
    <row r="8" spans="1:9" s="86" customFormat="1" ht="26.1" customHeight="1">
      <c r="A8" s="150" t="s">
        <v>69</v>
      </c>
      <c r="B8" s="85">
        <v>80385320</v>
      </c>
      <c r="C8" s="85">
        <v>80900123</v>
      </c>
      <c r="D8" s="99">
        <v>82491753</v>
      </c>
      <c r="E8" s="85">
        <v>81298601</v>
      </c>
      <c r="F8" s="85">
        <v>84905891</v>
      </c>
      <c r="G8" s="85">
        <v>84275132</v>
      </c>
      <c r="H8" s="88">
        <v>85319020</v>
      </c>
      <c r="I8" s="151" t="s">
        <v>70</v>
      </c>
    </row>
    <row r="9" spans="1:9" s="89" customFormat="1" ht="33" customHeight="1">
      <c r="A9" s="152" t="s">
        <v>71</v>
      </c>
      <c r="B9" s="87">
        <v>9463165</v>
      </c>
      <c r="C9" s="87">
        <v>9564116</v>
      </c>
      <c r="D9" s="87">
        <v>9424549</v>
      </c>
      <c r="E9" s="87">
        <v>9471814</v>
      </c>
      <c r="F9" s="85">
        <v>9966787</v>
      </c>
      <c r="G9" s="85">
        <v>9546737</v>
      </c>
      <c r="H9" s="88">
        <v>9121676</v>
      </c>
      <c r="I9" s="153" t="s">
        <v>108</v>
      </c>
    </row>
    <row r="10" spans="1:9" s="89" customFormat="1" ht="33" customHeight="1">
      <c r="A10" s="154" t="s">
        <v>73</v>
      </c>
      <c r="B10" s="85">
        <v>70914551</v>
      </c>
      <c r="C10" s="85">
        <v>71328821</v>
      </c>
      <c r="D10" s="85">
        <v>73060747</v>
      </c>
      <c r="E10" s="85">
        <v>71826787</v>
      </c>
      <c r="F10" s="85">
        <v>74939104</v>
      </c>
      <c r="G10" s="85">
        <v>74710036</v>
      </c>
      <c r="H10" s="88">
        <v>76118082</v>
      </c>
      <c r="I10" s="151" t="s">
        <v>74</v>
      </c>
    </row>
    <row r="11" spans="1:9" s="89" customFormat="1" ht="33" customHeight="1">
      <c r="A11" s="154" t="s">
        <v>75</v>
      </c>
      <c r="B11" s="90">
        <v>5339894</v>
      </c>
      <c r="C11" s="90">
        <v>5259579</v>
      </c>
      <c r="D11" s="91">
        <v>5517954</v>
      </c>
      <c r="E11" s="91">
        <v>5235596</v>
      </c>
      <c r="F11" s="85">
        <v>5535423</v>
      </c>
      <c r="G11" s="85">
        <v>5454157</v>
      </c>
      <c r="H11" s="88">
        <v>5289367</v>
      </c>
      <c r="I11" s="155" t="s">
        <v>76</v>
      </c>
    </row>
    <row r="12" spans="1:9" s="86" customFormat="1" ht="33" customHeight="1">
      <c r="A12" s="152" t="s">
        <v>77</v>
      </c>
      <c r="B12" s="92">
        <v>136136</v>
      </c>
      <c r="C12" s="92">
        <v>110188</v>
      </c>
      <c r="D12" s="91">
        <v>108898</v>
      </c>
      <c r="E12" s="91">
        <v>141927</v>
      </c>
      <c r="F12" s="85">
        <v>158069</v>
      </c>
      <c r="G12" s="85">
        <v>131921</v>
      </c>
      <c r="H12" s="88">
        <v>128245</v>
      </c>
      <c r="I12" s="155" t="s">
        <v>78</v>
      </c>
    </row>
    <row r="13" spans="1:9" s="89" customFormat="1" ht="33" customHeight="1">
      <c r="A13" s="152" t="s">
        <v>79</v>
      </c>
      <c r="B13" s="92">
        <v>24772967</v>
      </c>
      <c r="C13" s="92">
        <v>24053477</v>
      </c>
      <c r="D13" s="91">
        <v>23385842</v>
      </c>
      <c r="E13" s="91">
        <v>20637427</v>
      </c>
      <c r="F13" s="85">
        <v>22233070</v>
      </c>
      <c r="G13" s="85">
        <v>22208681</v>
      </c>
      <c r="H13" s="88">
        <v>22807191</v>
      </c>
      <c r="I13" s="155" t="s">
        <v>80</v>
      </c>
    </row>
    <row r="14" spans="1:9" s="89" customFormat="1" ht="33" customHeight="1">
      <c r="A14" s="152" t="s">
        <v>109</v>
      </c>
      <c r="B14" s="87">
        <v>3467447</v>
      </c>
      <c r="C14" s="87">
        <v>3016334</v>
      </c>
      <c r="D14" s="91">
        <v>2541958</v>
      </c>
      <c r="E14" s="91">
        <v>2987367</v>
      </c>
      <c r="F14" s="85">
        <v>3191962</v>
      </c>
      <c r="G14" s="85">
        <v>3025393</v>
      </c>
      <c r="H14" s="88">
        <v>3446793</v>
      </c>
      <c r="I14" s="155" t="s">
        <v>110</v>
      </c>
    </row>
    <row r="15" spans="1:9" s="89" customFormat="1" ht="33" customHeight="1">
      <c r="A15" s="154" t="s">
        <v>83</v>
      </c>
      <c r="B15" s="87">
        <v>4938827</v>
      </c>
      <c r="C15" s="87">
        <v>5175307</v>
      </c>
      <c r="D15" s="91">
        <v>6185870</v>
      </c>
      <c r="E15" s="91">
        <v>6993613</v>
      </c>
      <c r="F15" s="85">
        <v>6172744</v>
      </c>
      <c r="G15" s="85">
        <v>5778746</v>
      </c>
      <c r="H15" s="88">
        <v>5624692</v>
      </c>
      <c r="I15" s="153" t="s">
        <v>30</v>
      </c>
    </row>
    <row r="16" spans="1:9" s="89" customFormat="1" ht="33" customHeight="1">
      <c r="A16" s="154" t="s">
        <v>84</v>
      </c>
      <c r="B16" s="87">
        <v>2902510</v>
      </c>
      <c r="C16" s="87">
        <v>3187775</v>
      </c>
      <c r="D16" s="91">
        <v>3273834</v>
      </c>
      <c r="E16" s="91">
        <v>3366194</v>
      </c>
      <c r="F16" s="85">
        <v>3323506</v>
      </c>
      <c r="G16" s="85">
        <v>3329791</v>
      </c>
      <c r="H16" s="88">
        <v>3281883</v>
      </c>
      <c r="I16" s="153" t="s">
        <v>85</v>
      </c>
    </row>
    <row r="17" spans="1:9" s="89" customFormat="1" ht="33" customHeight="1">
      <c r="A17" s="154" t="s">
        <v>86</v>
      </c>
      <c r="B17" s="87">
        <v>3358794</v>
      </c>
      <c r="C17" s="87">
        <v>3409355</v>
      </c>
      <c r="D17" s="91">
        <v>3616519</v>
      </c>
      <c r="E17" s="91">
        <v>3475601</v>
      </c>
      <c r="F17" s="85">
        <v>3986891</v>
      </c>
      <c r="G17" s="85">
        <v>3838489</v>
      </c>
      <c r="H17" s="88">
        <v>3906981</v>
      </c>
      <c r="I17" s="153" t="s">
        <v>87</v>
      </c>
    </row>
    <row r="18" spans="1:9" s="89" customFormat="1" ht="33" customHeight="1">
      <c r="A18" s="154" t="s">
        <v>88</v>
      </c>
      <c r="B18" s="87">
        <v>1383949</v>
      </c>
      <c r="C18" s="87">
        <v>1464124</v>
      </c>
      <c r="D18" s="91">
        <v>1435582</v>
      </c>
      <c r="E18" s="91">
        <v>1326859</v>
      </c>
      <c r="F18" s="85">
        <v>1391671</v>
      </c>
      <c r="G18" s="85">
        <v>1487526</v>
      </c>
      <c r="H18" s="88">
        <v>1455269</v>
      </c>
      <c r="I18" s="153" t="s">
        <v>89</v>
      </c>
    </row>
    <row r="19" spans="1:9" s="89" customFormat="1" ht="33" customHeight="1">
      <c r="A19" s="152" t="s">
        <v>90</v>
      </c>
      <c r="B19" s="87">
        <v>969903</v>
      </c>
      <c r="C19" s="87">
        <v>1062191</v>
      </c>
      <c r="D19" s="91">
        <v>1152971</v>
      </c>
      <c r="E19" s="91">
        <v>1162055</v>
      </c>
      <c r="F19" s="85">
        <v>1242202</v>
      </c>
      <c r="G19" s="85">
        <v>1361438</v>
      </c>
      <c r="H19" s="88">
        <v>1405071</v>
      </c>
      <c r="I19" s="155" t="s">
        <v>91</v>
      </c>
    </row>
    <row r="20" spans="1:9" s="89" customFormat="1" ht="33" customHeight="1">
      <c r="A20" s="154" t="s">
        <v>92</v>
      </c>
      <c r="B20" s="93">
        <v>2073791</v>
      </c>
      <c r="C20" s="93">
        <v>2165921</v>
      </c>
      <c r="D20" s="91">
        <v>2233662</v>
      </c>
      <c r="E20" s="91">
        <v>2400763</v>
      </c>
      <c r="F20" s="85">
        <v>2570030</v>
      </c>
      <c r="G20" s="85">
        <v>2623312</v>
      </c>
      <c r="H20" s="88">
        <v>2739557</v>
      </c>
      <c r="I20" s="155" t="s">
        <v>93</v>
      </c>
    </row>
    <row r="21" spans="1:9" s="89" customFormat="1" ht="33" customHeight="1">
      <c r="A21" s="152" t="s">
        <v>94</v>
      </c>
      <c r="B21" s="87">
        <v>3155632</v>
      </c>
      <c r="C21" s="87">
        <v>3274374</v>
      </c>
      <c r="D21" s="91">
        <v>3444480</v>
      </c>
      <c r="E21" s="91">
        <v>3450149</v>
      </c>
      <c r="F21" s="85">
        <v>3543543</v>
      </c>
      <c r="G21" s="85">
        <v>3454625</v>
      </c>
      <c r="H21" s="88">
        <v>3472311</v>
      </c>
      <c r="I21" s="155" t="s">
        <v>95</v>
      </c>
    </row>
    <row r="22" spans="1:9" s="89" customFormat="1" ht="33" customHeight="1">
      <c r="A22" s="152" t="s">
        <v>96</v>
      </c>
      <c r="B22" s="53">
        <v>2466922</v>
      </c>
      <c r="C22" s="53">
        <v>2668352</v>
      </c>
      <c r="D22" s="91">
        <v>2833114</v>
      </c>
      <c r="E22" s="91">
        <v>2867100</v>
      </c>
      <c r="F22" s="85">
        <v>3237512</v>
      </c>
      <c r="G22" s="85">
        <v>2965742</v>
      </c>
      <c r="H22" s="88">
        <v>3025103</v>
      </c>
      <c r="I22" s="153" t="s">
        <v>97</v>
      </c>
    </row>
    <row r="23" spans="1:9" s="89" customFormat="1" ht="33" customHeight="1">
      <c r="A23" s="152" t="s">
        <v>98</v>
      </c>
      <c r="B23" s="53">
        <v>7232843</v>
      </c>
      <c r="C23" s="53">
        <v>7511081</v>
      </c>
      <c r="D23" s="91">
        <v>7948348</v>
      </c>
      <c r="E23" s="91">
        <v>8243315</v>
      </c>
      <c r="F23" s="85">
        <v>8474578</v>
      </c>
      <c r="G23" s="85">
        <v>8869870</v>
      </c>
      <c r="H23" s="88">
        <v>9177385</v>
      </c>
      <c r="I23" s="153" t="s">
        <v>99</v>
      </c>
    </row>
    <row r="24" spans="1:9" s="89" customFormat="1" ht="33" customHeight="1">
      <c r="A24" s="154" t="s">
        <v>100</v>
      </c>
      <c r="B24" s="93">
        <v>3409152</v>
      </c>
      <c r="C24" s="93">
        <v>3462583</v>
      </c>
      <c r="D24" s="91">
        <v>3515239</v>
      </c>
      <c r="E24" s="91">
        <v>3548503</v>
      </c>
      <c r="F24" s="85">
        <v>3668297</v>
      </c>
      <c r="G24" s="85">
        <v>3841715</v>
      </c>
      <c r="H24" s="88">
        <v>3887794</v>
      </c>
      <c r="I24" s="153" t="s">
        <v>101</v>
      </c>
    </row>
    <row r="25" spans="1:9" s="89" customFormat="1" ht="33" customHeight="1">
      <c r="A25" s="152" t="s">
        <v>102</v>
      </c>
      <c r="B25" s="93">
        <v>3284967</v>
      </c>
      <c r="C25" s="93">
        <v>3523368</v>
      </c>
      <c r="D25" s="91">
        <v>3860554</v>
      </c>
      <c r="E25" s="91">
        <v>3970675</v>
      </c>
      <c r="F25" s="85">
        <v>4115013</v>
      </c>
      <c r="G25" s="85">
        <v>4281480</v>
      </c>
      <c r="H25" s="88">
        <v>4464791</v>
      </c>
      <c r="I25" s="153" t="s">
        <v>103</v>
      </c>
    </row>
    <row r="26" spans="1:9" s="89" customFormat="1" ht="33" customHeight="1">
      <c r="A26" s="152" t="s">
        <v>104</v>
      </c>
      <c r="B26" s="53">
        <v>1859603</v>
      </c>
      <c r="C26" s="53">
        <v>1905525</v>
      </c>
      <c r="D26" s="91">
        <v>1986187</v>
      </c>
      <c r="E26" s="91">
        <v>2019643</v>
      </c>
      <c r="F26" s="85">
        <v>2094593</v>
      </c>
      <c r="G26" s="85">
        <v>2080631</v>
      </c>
      <c r="H26" s="88">
        <v>2099241</v>
      </c>
      <c r="I26" s="153" t="s">
        <v>105</v>
      </c>
    </row>
    <row r="27" spans="1:9" s="1" customFormat="1" ht="9.9499999999999993" customHeight="1">
      <c r="A27" s="156"/>
      <c r="B27" s="94"/>
      <c r="C27" s="94"/>
      <c r="D27" s="94"/>
      <c r="E27" s="94"/>
      <c r="F27" s="95"/>
      <c r="G27" s="95"/>
      <c r="H27" s="96"/>
      <c r="I27" s="157"/>
    </row>
    <row r="28" spans="1:9" s="6" customFormat="1" ht="15" customHeight="1">
      <c r="A28" s="5" t="s">
        <v>145</v>
      </c>
      <c r="C28" s="97"/>
      <c r="D28" s="97"/>
      <c r="E28" s="97"/>
      <c r="F28" s="97"/>
      <c r="G28" s="97"/>
      <c r="H28" s="149"/>
      <c r="I28" s="51" t="s">
        <v>62</v>
      </c>
    </row>
  </sheetData>
  <mergeCells count="2">
    <mergeCell ref="A2:I2"/>
    <mergeCell ref="A3:I3"/>
  </mergeCells>
  <phoneticPr fontId="2" type="noConversion"/>
  <printOptions horizontalCentered="1"/>
  <pageMargins left="0.39347222447395325" right="0.39347222447395325" top="0.55097222328186035" bottom="0.55097222328186035" header="0.51138889789581299" footer="0.51138889789581299"/>
  <pageSetup paperSize="9" scale="93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E92E-2843-4E61-B764-DEB11AD80212}">
  <sheetPr codeName="Sheet203"/>
  <dimension ref="A1:M23"/>
  <sheetViews>
    <sheetView view="pageBreakPreview" zoomScaleNormal="73" zoomScaleSheetLayoutView="100" workbookViewId="0">
      <selection activeCell="G26" sqref="G26"/>
    </sheetView>
  </sheetViews>
  <sheetFormatPr defaultRowHeight="12"/>
  <cols>
    <col min="1" max="2" width="2.5" style="84" customWidth="1"/>
    <col min="3" max="3" width="15.625" style="84" customWidth="1"/>
    <col min="4" max="10" width="8.125" style="84" customWidth="1"/>
    <col min="11" max="11" width="20.25" style="84" customWidth="1"/>
    <col min="12" max="16384" width="9" style="84"/>
  </cols>
  <sheetData>
    <row r="1" spans="1:13" s="1" customFormat="1" ht="24.95" customHeight="1"/>
    <row r="2" spans="1:13" s="3" customFormat="1" ht="24.95" customHeight="1">
      <c r="A2" s="250" t="s">
        <v>146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3" ht="23.1" customHeight="1">
      <c r="A3" s="210" t="s">
        <v>111</v>
      </c>
      <c r="B3" s="209"/>
      <c r="C3" s="210"/>
      <c r="D3" s="210"/>
      <c r="E3" s="210"/>
      <c r="F3" s="210"/>
      <c r="G3" s="210"/>
      <c r="H3" s="210"/>
      <c r="I3" s="210"/>
      <c r="J3" s="210"/>
      <c r="K3" s="209"/>
    </row>
    <row r="4" spans="1:13" s="5" customFormat="1" ht="15" customHeight="1">
      <c r="A4" s="5" t="s">
        <v>65</v>
      </c>
      <c r="K4" s="7" t="s">
        <v>66</v>
      </c>
    </row>
    <row r="5" spans="1:13" s="8" customFormat="1" ht="20.100000000000001" customHeight="1">
      <c r="A5" s="201"/>
      <c r="B5" s="200"/>
      <c r="C5" s="192"/>
      <c r="D5" s="192"/>
      <c r="E5" s="200"/>
      <c r="F5" s="191"/>
      <c r="G5" s="191"/>
      <c r="H5" s="191"/>
      <c r="I5" s="201"/>
      <c r="J5" s="191"/>
      <c r="K5" s="192"/>
    </row>
    <row r="6" spans="1:13" s="8" customFormat="1" ht="20.100000000000001" customHeight="1">
      <c r="A6" s="257" t="s">
        <v>112</v>
      </c>
      <c r="B6" s="258"/>
      <c r="C6" s="259"/>
      <c r="D6" s="203">
        <v>2017</v>
      </c>
      <c r="E6" s="203">
        <v>2018</v>
      </c>
      <c r="F6" s="203">
        <v>2019</v>
      </c>
      <c r="G6" s="203">
        <v>2020</v>
      </c>
      <c r="H6" s="203">
        <v>2021</v>
      </c>
      <c r="I6" s="203">
        <v>2022</v>
      </c>
      <c r="J6" s="205">
        <v>2023</v>
      </c>
      <c r="K6" s="196" t="s">
        <v>68</v>
      </c>
    </row>
    <row r="7" spans="1:13" s="8" customFormat="1" ht="20.100000000000001" customHeight="1">
      <c r="A7" s="207"/>
      <c r="B7" s="211"/>
      <c r="C7" s="199"/>
      <c r="D7" s="206"/>
      <c r="E7" s="206"/>
      <c r="F7" s="206"/>
      <c r="G7" s="207"/>
      <c r="H7" s="207"/>
      <c r="I7" s="207"/>
      <c r="J7" s="206"/>
      <c r="K7" s="199"/>
    </row>
    <row r="8" spans="1:13" s="102" customFormat="1" ht="41.45" customHeight="1">
      <c r="A8" s="127" t="s">
        <v>113</v>
      </c>
      <c r="B8" s="100"/>
      <c r="C8" s="101"/>
      <c r="D8" s="110">
        <v>45733704</v>
      </c>
      <c r="E8" s="110">
        <v>48075460</v>
      </c>
      <c r="F8" s="110">
        <v>50125331</v>
      </c>
      <c r="G8" s="110">
        <v>50703154</v>
      </c>
      <c r="H8" s="110">
        <v>52912961</v>
      </c>
      <c r="I8" s="110">
        <v>57273150</v>
      </c>
      <c r="J8" s="158">
        <v>60154554</v>
      </c>
      <c r="K8" s="159" t="s">
        <v>114</v>
      </c>
      <c r="M8" s="103"/>
    </row>
    <row r="9" spans="1:13" s="1" customFormat="1" ht="41.45" customHeight="1">
      <c r="A9" s="160"/>
      <c r="B9" s="12" t="s">
        <v>115</v>
      </c>
      <c r="C9" s="104"/>
      <c r="D9" s="110">
        <v>29700373</v>
      </c>
      <c r="E9" s="110">
        <v>30742265</v>
      </c>
      <c r="F9" s="110">
        <v>31467016</v>
      </c>
      <c r="G9" s="110">
        <v>30677272</v>
      </c>
      <c r="H9" s="110">
        <v>31751211</v>
      </c>
      <c r="I9" s="110">
        <v>34020491</v>
      </c>
      <c r="J9" s="158">
        <v>35939529</v>
      </c>
      <c r="K9" s="159" t="s">
        <v>26</v>
      </c>
      <c r="M9" s="105"/>
    </row>
    <row r="10" spans="1:13" s="89" customFormat="1" ht="41.45" customHeight="1">
      <c r="A10" s="161"/>
      <c r="B10" s="128"/>
      <c r="C10" s="106" t="s">
        <v>116</v>
      </c>
      <c r="D10" s="162">
        <v>28197967</v>
      </c>
      <c r="E10" s="162">
        <v>29123931</v>
      </c>
      <c r="F10" s="110">
        <v>29742902</v>
      </c>
      <c r="G10" s="110">
        <v>28951839</v>
      </c>
      <c r="H10" s="110">
        <v>29938698</v>
      </c>
      <c r="I10" s="110">
        <v>32107221</v>
      </c>
      <c r="J10" s="158">
        <v>33895999</v>
      </c>
      <c r="K10" s="159" t="s">
        <v>117</v>
      </c>
      <c r="M10" s="103"/>
    </row>
    <row r="11" spans="1:13" s="10" customFormat="1" ht="41.45" customHeight="1">
      <c r="A11" s="163"/>
      <c r="B11" s="107"/>
      <c r="C11" s="108" t="s">
        <v>118</v>
      </c>
      <c r="D11" s="162">
        <v>1502406</v>
      </c>
      <c r="E11" s="162">
        <v>1618334</v>
      </c>
      <c r="F11" s="110">
        <v>1724114</v>
      </c>
      <c r="G11" s="110">
        <v>1725433</v>
      </c>
      <c r="H11" s="110">
        <v>1812513</v>
      </c>
      <c r="I11" s="110">
        <v>1913270</v>
      </c>
      <c r="J11" s="158">
        <v>2043530</v>
      </c>
      <c r="K11" s="159" t="s">
        <v>119</v>
      </c>
      <c r="M11" s="105"/>
    </row>
    <row r="12" spans="1:13" s="4" customFormat="1" ht="41.45" customHeight="1">
      <c r="A12" s="164"/>
      <c r="B12" s="109" t="s">
        <v>120</v>
      </c>
      <c r="C12" s="133"/>
      <c r="D12" s="110">
        <v>16033331</v>
      </c>
      <c r="E12" s="110">
        <v>17333195</v>
      </c>
      <c r="F12" s="110">
        <v>18658315</v>
      </c>
      <c r="G12" s="110">
        <v>20025882</v>
      </c>
      <c r="H12" s="110">
        <v>21161750</v>
      </c>
      <c r="I12" s="110">
        <v>23252659</v>
      </c>
      <c r="J12" s="158">
        <v>24215025</v>
      </c>
      <c r="K12" s="159" t="s">
        <v>121</v>
      </c>
      <c r="M12" s="103"/>
    </row>
    <row r="13" spans="1:13" s="1" customFormat="1" ht="41.45" customHeight="1">
      <c r="A13" s="111" t="s">
        <v>122</v>
      </c>
      <c r="B13" s="129"/>
      <c r="C13" s="130"/>
      <c r="D13" s="110">
        <v>26916986</v>
      </c>
      <c r="E13" s="110">
        <v>29467338</v>
      </c>
      <c r="F13" s="110">
        <v>33118060</v>
      </c>
      <c r="G13" s="110">
        <v>34990163</v>
      </c>
      <c r="H13" s="110">
        <v>38060292</v>
      </c>
      <c r="I13" s="110">
        <v>39262893</v>
      </c>
      <c r="J13" s="158">
        <v>37591270</v>
      </c>
      <c r="K13" s="165" t="s">
        <v>123</v>
      </c>
      <c r="M13" s="105"/>
    </row>
    <row r="14" spans="1:13" s="1" customFormat="1" ht="41.45" customHeight="1">
      <c r="A14" s="111"/>
      <c r="B14" s="12" t="s">
        <v>124</v>
      </c>
      <c r="C14" s="133"/>
      <c r="D14" s="110">
        <v>26654818</v>
      </c>
      <c r="E14" s="110">
        <v>28912524</v>
      </c>
      <c r="F14" s="110">
        <v>32195865</v>
      </c>
      <c r="G14" s="110">
        <v>35663628</v>
      </c>
      <c r="H14" s="110">
        <v>36786151</v>
      </c>
      <c r="I14" s="110">
        <v>38047586</v>
      </c>
      <c r="J14" s="158">
        <v>38465499</v>
      </c>
      <c r="K14" s="165" t="s">
        <v>125</v>
      </c>
      <c r="M14" s="103"/>
    </row>
    <row r="15" spans="1:13" s="4" customFormat="1" ht="41.45" customHeight="1">
      <c r="A15" s="111"/>
      <c r="B15" s="111"/>
      <c r="C15" s="131" t="s">
        <v>126</v>
      </c>
      <c r="D15" s="110">
        <v>12271702</v>
      </c>
      <c r="E15" s="110">
        <v>13246938</v>
      </c>
      <c r="F15" s="110">
        <v>16415198</v>
      </c>
      <c r="G15" s="110">
        <v>19084289</v>
      </c>
      <c r="H15" s="110">
        <v>18037958</v>
      </c>
      <c r="I15" s="110">
        <v>17678436</v>
      </c>
      <c r="J15" s="158">
        <v>17343707</v>
      </c>
      <c r="K15" s="165" t="s">
        <v>127</v>
      </c>
      <c r="M15" s="105"/>
    </row>
    <row r="16" spans="1:13" s="4" customFormat="1" ht="41.45" customHeight="1">
      <c r="A16" s="111"/>
      <c r="B16" s="111"/>
      <c r="C16" s="106" t="s">
        <v>128</v>
      </c>
      <c r="D16" s="110">
        <v>9628963</v>
      </c>
      <c r="E16" s="110">
        <v>10290414</v>
      </c>
      <c r="F16" s="110">
        <v>10299830</v>
      </c>
      <c r="G16" s="110">
        <v>11138023</v>
      </c>
      <c r="H16" s="110">
        <v>12094429</v>
      </c>
      <c r="I16" s="110">
        <v>12358791</v>
      </c>
      <c r="J16" s="158">
        <v>13050632</v>
      </c>
      <c r="K16" s="165" t="s">
        <v>129</v>
      </c>
      <c r="M16" s="103"/>
    </row>
    <row r="17" spans="1:13" s="8" customFormat="1" ht="41.45" customHeight="1">
      <c r="A17" s="163"/>
      <c r="B17" s="107"/>
      <c r="C17" s="106" t="s">
        <v>130</v>
      </c>
      <c r="D17" s="110">
        <v>4754153</v>
      </c>
      <c r="E17" s="110">
        <v>5375172</v>
      </c>
      <c r="F17" s="110">
        <v>5480837</v>
      </c>
      <c r="G17" s="110">
        <v>5441316</v>
      </c>
      <c r="H17" s="110">
        <v>6653764</v>
      </c>
      <c r="I17" s="110">
        <v>8010359</v>
      </c>
      <c r="J17" s="158">
        <v>8071160</v>
      </c>
      <c r="K17" s="159" t="s">
        <v>34</v>
      </c>
      <c r="M17" s="105"/>
    </row>
    <row r="18" spans="1:13" s="4" customFormat="1" ht="41.45" customHeight="1">
      <c r="A18" s="166"/>
      <c r="B18" s="109" t="s">
        <v>131</v>
      </c>
      <c r="C18" s="133"/>
      <c r="D18" s="112">
        <v>262168</v>
      </c>
      <c r="E18" s="112">
        <v>554814</v>
      </c>
      <c r="F18" s="110">
        <v>922195</v>
      </c>
      <c r="G18" s="110">
        <v>-673465</v>
      </c>
      <c r="H18" s="110">
        <v>1274141</v>
      </c>
      <c r="I18" s="110">
        <v>1215307</v>
      </c>
      <c r="J18" s="158">
        <v>-874229</v>
      </c>
      <c r="K18" s="159" t="s">
        <v>132</v>
      </c>
      <c r="M18" s="103"/>
    </row>
    <row r="19" spans="1:13" s="4" customFormat="1" ht="41.45" customHeight="1">
      <c r="A19" s="127" t="s">
        <v>133</v>
      </c>
      <c r="B19" s="113"/>
      <c r="C19" s="130"/>
      <c r="D19" s="110">
        <v>7087154</v>
      </c>
      <c r="E19" s="110">
        <v>3329316</v>
      </c>
      <c r="F19" s="110">
        <v>-3429512</v>
      </c>
      <c r="G19" s="110">
        <v>-4171779</v>
      </c>
      <c r="H19" s="110">
        <v>2861438</v>
      </c>
      <c r="I19" s="110">
        <v>-586343</v>
      </c>
      <c r="J19" s="158">
        <v>394303</v>
      </c>
      <c r="K19" s="159" t="s">
        <v>134</v>
      </c>
      <c r="M19" s="105"/>
    </row>
    <row r="20" spans="1:13" s="4" customFormat="1" ht="41.45" customHeight="1">
      <c r="A20" s="129" t="s">
        <v>135</v>
      </c>
      <c r="B20" s="113"/>
      <c r="C20" s="130"/>
      <c r="D20" s="112">
        <v>-1505837</v>
      </c>
      <c r="E20" s="112">
        <v>-1678596</v>
      </c>
      <c r="F20" s="110">
        <v>39809</v>
      </c>
      <c r="G20" s="110">
        <v>-222937</v>
      </c>
      <c r="H20" s="110">
        <v>-132985</v>
      </c>
      <c r="I20" s="110">
        <v>218898</v>
      </c>
      <c r="J20" s="158">
        <v>-15000</v>
      </c>
      <c r="K20" s="165" t="s">
        <v>136</v>
      </c>
      <c r="M20" s="103"/>
    </row>
    <row r="21" spans="1:13" s="4" customFormat="1" ht="41.45" customHeight="1">
      <c r="A21" s="269" t="s">
        <v>137</v>
      </c>
      <c r="B21" s="270"/>
      <c r="C21" s="271"/>
      <c r="D21" s="114">
        <v>78232007</v>
      </c>
      <c r="E21" s="114">
        <v>79193518</v>
      </c>
      <c r="F21" s="110">
        <v>79853688</v>
      </c>
      <c r="G21" s="110">
        <v>81298601</v>
      </c>
      <c r="H21" s="110">
        <v>93701706</v>
      </c>
      <c r="I21" s="110">
        <v>96168598</v>
      </c>
      <c r="J21" s="158">
        <v>98125127</v>
      </c>
      <c r="K21" s="165" t="s">
        <v>138</v>
      </c>
      <c r="M21" s="105"/>
    </row>
    <row r="22" spans="1:13" s="89" customFormat="1" ht="30" customHeight="1">
      <c r="A22" s="272" t="s">
        <v>139</v>
      </c>
      <c r="B22" s="273"/>
      <c r="C22" s="274"/>
      <c r="D22" s="115">
        <v>16546</v>
      </c>
      <c r="E22" s="115">
        <v>17114</v>
      </c>
      <c r="F22" s="115">
        <v>17550</v>
      </c>
      <c r="G22" s="167">
        <v>17108</v>
      </c>
      <c r="H22" s="167">
        <v>17786</v>
      </c>
      <c r="I22" s="167">
        <v>19166</v>
      </c>
      <c r="J22" s="168">
        <v>20332</v>
      </c>
      <c r="K22" s="169" t="s">
        <v>140</v>
      </c>
    </row>
    <row r="23" spans="1:13" s="6" customFormat="1" ht="15.95" customHeight="1">
      <c r="A23" s="5" t="s">
        <v>145</v>
      </c>
      <c r="B23" s="5"/>
      <c r="C23" s="5"/>
      <c r="E23" s="149"/>
      <c r="F23" s="149"/>
      <c r="G23" s="149"/>
      <c r="H23" s="149"/>
      <c r="I23" s="149"/>
      <c r="J23" s="149"/>
      <c r="K23" s="51" t="s">
        <v>62</v>
      </c>
    </row>
  </sheetData>
  <mergeCells count="4">
    <mergeCell ref="A2:K2"/>
    <mergeCell ref="A6:C6"/>
    <mergeCell ref="A21:C21"/>
    <mergeCell ref="A22:C22"/>
  </mergeCells>
  <phoneticPr fontId="2" type="noConversion"/>
  <printOptions horizontalCentered="1"/>
  <pageMargins left="0.39347222447395325" right="0.39347222447395325" top="0.55097222328186035" bottom="0.55097222328186035" header="0.51138889789581299" footer="0.51138889789581299"/>
  <pageSetup paperSize="9" scale="91" orientation="portrait" blackAndWhite="1" r:id="rId1"/>
  <headerFooter alignWithMargins="0"/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9749A-15C7-4217-9A53-D82AE7A1E3FA}">
  <sheetPr codeName="Sheet204"/>
  <dimension ref="A1:N75"/>
  <sheetViews>
    <sheetView view="pageBreakPreview" zoomScaleNormal="75" zoomScaleSheetLayoutView="100" workbookViewId="0">
      <selection activeCell="G26" sqref="G26"/>
    </sheetView>
  </sheetViews>
  <sheetFormatPr defaultRowHeight="12"/>
  <cols>
    <col min="1" max="2" width="2.5" style="84" customWidth="1"/>
    <col min="3" max="3" width="15" style="84" customWidth="1"/>
    <col min="4" max="4" width="7.625" style="84" customWidth="1"/>
    <col min="5" max="5" width="7.75" style="84" customWidth="1"/>
    <col min="6" max="6" width="8.125" style="84" customWidth="1"/>
    <col min="7" max="7" width="9.125" style="84" customWidth="1"/>
    <col min="8" max="10" width="8.875" style="123" customWidth="1"/>
    <col min="11" max="11" width="19.375" style="84" customWidth="1"/>
    <col min="12" max="19" width="8" style="84" customWidth="1"/>
    <col min="20" max="16384" width="9" style="84"/>
  </cols>
  <sheetData>
    <row r="1" spans="1:14" s="1" customFormat="1" ht="24.95" customHeight="1">
      <c r="H1" s="117"/>
      <c r="I1" s="117"/>
      <c r="J1" s="117"/>
      <c r="K1" s="98"/>
    </row>
    <row r="2" spans="1:14" s="3" customFormat="1" ht="24.95" customHeight="1">
      <c r="A2" s="250" t="s">
        <v>141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4" ht="23.1" customHeight="1">
      <c r="A3" s="252" t="s">
        <v>142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</row>
    <row r="4" spans="1:14" s="5" customFormat="1" ht="15" customHeight="1">
      <c r="A4" s="5" t="s">
        <v>65</v>
      </c>
      <c r="H4" s="118"/>
      <c r="I4" s="118"/>
      <c r="J4" s="118"/>
      <c r="K4" s="7" t="s">
        <v>66</v>
      </c>
    </row>
    <row r="5" spans="1:14" s="8" customFormat="1" ht="20.100000000000001" customHeight="1">
      <c r="A5" s="201"/>
      <c r="B5" s="200"/>
      <c r="C5" s="192"/>
      <c r="D5" s="192"/>
      <c r="E5" s="200"/>
      <c r="F5" s="191"/>
      <c r="G5" s="212"/>
      <c r="H5" s="212"/>
      <c r="I5" s="213"/>
      <c r="J5" s="212"/>
      <c r="K5" s="192"/>
    </row>
    <row r="6" spans="1:14" s="8" customFormat="1" ht="20.100000000000001" customHeight="1">
      <c r="A6" s="257" t="s">
        <v>112</v>
      </c>
      <c r="B6" s="258"/>
      <c r="C6" s="259"/>
      <c r="D6" s="203">
        <v>2017</v>
      </c>
      <c r="E6" s="203">
        <v>2018</v>
      </c>
      <c r="F6" s="203">
        <v>2019</v>
      </c>
      <c r="G6" s="203">
        <v>2020</v>
      </c>
      <c r="H6" s="203">
        <v>2021</v>
      </c>
      <c r="I6" s="203">
        <v>2022</v>
      </c>
      <c r="J6" s="205">
        <v>2023</v>
      </c>
      <c r="K6" s="196" t="s">
        <v>68</v>
      </c>
    </row>
    <row r="7" spans="1:14" s="8" customFormat="1" ht="20.100000000000001" customHeight="1">
      <c r="A7" s="207"/>
      <c r="B7" s="211"/>
      <c r="C7" s="199"/>
      <c r="D7" s="206"/>
      <c r="E7" s="206"/>
      <c r="F7" s="214"/>
      <c r="G7" s="215"/>
      <c r="H7" s="215"/>
      <c r="I7" s="215"/>
      <c r="J7" s="214"/>
      <c r="K7" s="199"/>
    </row>
    <row r="8" spans="1:14" s="102" customFormat="1" ht="41.45" customHeight="1">
      <c r="A8" s="127" t="s">
        <v>113</v>
      </c>
      <c r="B8" s="100"/>
      <c r="C8" s="101"/>
      <c r="D8" s="110">
        <v>47419106</v>
      </c>
      <c r="E8" s="110">
        <v>49115818</v>
      </c>
      <c r="F8" s="110">
        <v>50666471</v>
      </c>
      <c r="G8" s="116">
        <v>50703154</v>
      </c>
      <c r="H8" s="116">
        <v>51739756</v>
      </c>
      <c r="I8" s="116">
        <v>53611681</v>
      </c>
      <c r="J8" s="171">
        <v>54896336</v>
      </c>
      <c r="K8" s="159" t="s">
        <v>114</v>
      </c>
      <c r="N8" s="119"/>
    </row>
    <row r="9" spans="1:14" s="1" customFormat="1" ht="41.45" customHeight="1">
      <c r="A9" s="160"/>
      <c r="B9" s="12" t="s">
        <v>115</v>
      </c>
      <c r="C9" s="104"/>
      <c r="D9" s="110">
        <v>30535504</v>
      </c>
      <c r="E9" s="110">
        <v>31273715</v>
      </c>
      <c r="F9" s="110">
        <v>31764937</v>
      </c>
      <c r="G9" s="116">
        <v>30677272</v>
      </c>
      <c r="H9" s="116">
        <v>31087671</v>
      </c>
      <c r="I9" s="116">
        <v>31830559</v>
      </c>
      <c r="J9" s="171">
        <v>32654829</v>
      </c>
      <c r="K9" s="159" t="s">
        <v>26</v>
      </c>
      <c r="N9" s="120"/>
    </row>
    <row r="10" spans="1:14" s="89" customFormat="1" ht="41.45" customHeight="1">
      <c r="A10" s="161"/>
      <c r="B10" s="128"/>
      <c r="C10" s="106" t="s">
        <v>116</v>
      </c>
      <c r="D10" s="162">
        <v>29004553</v>
      </c>
      <c r="E10" s="162">
        <v>29645848</v>
      </c>
      <c r="F10" s="110">
        <v>30044745</v>
      </c>
      <c r="G10" s="116">
        <v>28951839</v>
      </c>
      <c r="H10" s="116">
        <v>29288735</v>
      </c>
      <c r="I10" s="116">
        <v>29978622</v>
      </c>
      <c r="J10" s="171">
        <v>30708380</v>
      </c>
      <c r="K10" s="159" t="s">
        <v>117</v>
      </c>
      <c r="N10" s="119"/>
    </row>
    <row r="11" spans="1:14" s="10" customFormat="1" ht="41.45" customHeight="1">
      <c r="A11" s="163"/>
      <c r="B11" s="107"/>
      <c r="C11" s="108" t="s">
        <v>118</v>
      </c>
      <c r="D11" s="162">
        <v>1532880</v>
      </c>
      <c r="E11" s="162">
        <v>1629358</v>
      </c>
      <c r="F11" s="110">
        <v>1720979</v>
      </c>
      <c r="G11" s="116">
        <v>1725433</v>
      </c>
      <c r="H11" s="116">
        <v>1798936</v>
      </c>
      <c r="I11" s="116">
        <v>1852082</v>
      </c>
      <c r="J11" s="171">
        <v>1948310</v>
      </c>
      <c r="K11" s="159" t="s">
        <v>119</v>
      </c>
      <c r="N11" s="120"/>
    </row>
    <row r="12" spans="1:14" s="4" customFormat="1" ht="41.45" customHeight="1">
      <c r="A12" s="164"/>
      <c r="B12" s="109" t="s">
        <v>120</v>
      </c>
      <c r="C12" s="133"/>
      <c r="D12" s="110">
        <v>16866919</v>
      </c>
      <c r="E12" s="110">
        <v>17833051</v>
      </c>
      <c r="F12" s="110">
        <v>18897830</v>
      </c>
      <c r="G12" s="116">
        <v>20025882</v>
      </c>
      <c r="H12" s="116">
        <v>20652085</v>
      </c>
      <c r="I12" s="116">
        <v>21779880</v>
      </c>
      <c r="J12" s="171">
        <v>22240166</v>
      </c>
      <c r="K12" s="159" t="s">
        <v>121</v>
      </c>
      <c r="N12" s="119"/>
    </row>
    <row r="13" spans="1:14" s="1" customFormat="1" ht="41.45" customHeight="1">
      <c r="A13" s="111" t="s">
        <v>122</v>
      </c>
      <c r="B13" s="129"/>
      <c r="C13" s="130"/>
      <c r="D13" s="110">
        <v>28927699</v>
      </c>
      <c r="E13" s="110">
        <v>30811354</v>
      </c>
      <c r="F13" s="110">
        <v>33626299</v>
      </c>
      <c r="G13" s="116">
        <v>34990163</v>
      </c>
      <c r="H13" s="116">
        <v>35964607</v>
      </c>
      <c r="I13" s="116">
        <v>34527514</v>
      </c>
      <c r="J13" s="171">
        <v>33902561</v>
      </c>
      <c r="K13" s="165" t="s">
        <v>123</v>
      </c>
      <c r="N13" s="120"/>
    </row>
    <row r="14" spans="1:14" s="1" customFormat="1" ht="41.45" customHeight="1">
      <c r="A14" s="111"/>
      <c r="B14" s="12" t="s">
        <v>124</v>
      </c>
      <c r="C14" s="133"/>
      <c r="D14" s="110">
        <v>28022133</v>
      </c>
      <c r="E14" s="110">
        <v>29893049</v>
      </c>
      <c r="F14" s="110">
        <v>32487578</v>
      </c>
      <c r="G14" s="116">
        <v>35663628</v>
      </c>
      <c r="H14" s="116">
        <v>35155344</v>
      </c>
      <c r="I14" s="116">
        <v>34034605</v>
      </c>
      <c r="J14" s="171">
        <v>33555386</v>
      </c>
      <c r="K14" s="165" t="s">
        <v>125</v>
      </c>
      <c r="N14" s="119"/>
    </row>
    <row r="15" spans="1:14" s="4" customFormat="1" ht="41.45" customHeight="1">
      <c r="A15" s="111"/>
      <c r="B15" s="111"/>
      <c r="C15" s="131" t="s">
        <v>126</v>
      </c>
      <c r="D15" s="110">
        <v>13133965</v>
      </c>
      <c r="E15" s="110">
        <v>13755077</v>
      </c>
      <c r="F15" s="110">
        <v>16548564</v>
      </c>
      <c r="G15" s="116">
        <v>19084289</v>
      </c>
      <c r="H15" s="116">
        <v>16741154</v>
      </c>
      <c r="I15" s="116">
        <v>15182569</v>
      </c>
      <c r="J15" s="171">
        <v>14442869</v>
      </c>
      <c r="K15" s="165" t="s">
        <v>127</v>
      </c>
      <c r="N15" s="120"/>
    </row>
    <row r="16" spans="1:14" s="4" customFormat="1" ht="41.45" customHeight="1">
      <c r="A16" s="111"/>
      <c r="B16" s="111"/>
      <c r="C16" s="106" t="s">
        <v>128</v>
      </c>
      <c r="D16" s="110">
        <v>9880292</v>
      </c>
      <c r="E16" s="110">
        <v>10567410</v>
      </c>
      <c r="F16" s="110">
        <v>10341880</v>
      </c>
      <c r="G16" s="116">
        <v>11138023</v>
      </c>
      <c r="H16" s="116">
        <v>12001381</v>
      </c>
      <c r="I16" s="116">
        <v>11479522</v>
      </c>
      <c r="J16" s="171">
        <v>11959569</v>
      </c>
      <c r="K16" s="165" t="s">
        <v>129</v>
      </c>
      <c r="N16" s="119"/>
    </row>
    <row r="17" spans="1:14" s="8" customFormat="1" ht="41.45" customHeight="1">
      <c r="A17" s="163"/>
      <c r="B17" s="107"/>
      <c r="C17" s="106" t="s">
        <v>130</v>
      </c>
      <c r="D17" s="110">
        <v>5007622</v>
      </c>
      <c r="E17" s="110">
        <v>5565512</v>
      </c>
      <c r="F17" s="110">
        <v>5605637</v>
      </c>
      <c r="G17" s="116">
        <v>5441316</v>
      </c>
      <c r="H17" s="116">
        <v>6412809</v>
      </c>
      <c r="I17" s="116">
        <v>7407911</v>
      </c>
      <c r="J17" s="171">
        <v>7231055</v>
      </c>
      <c r="K17" s="159" t="s">
        <v>143</v>
      </c>
      <c r="N17" s="120"/>
    </row>
    <row r="18" spans="1:14" s="4" customFormat="1" ht="41.45" customHeight="1">
      <c r="A18" s="166"/>
      <c r="B18" s="109" t="s">
        <v>131</v>
      </c>
      <c r="C18" s="133"/>
      <c r="D18" s="112">
        <v>828935</v>
      </c>
      <c r="E18" s="112">
        <v>824542</v>
      </c>
      <c r="F18" s="110">
        <v>1039081</v>
      </c>
      <c r="G18" s="116">
        <v>-673465</v>
      </c>
      <c r="H18" s="116">
        <v>809263</v>
      </c>
      <c r="I18" s="116">
        <v>321928</v>
      </c>
      <c r="J18" s="171">
        <v>276621</v>
      </c>
      <c r="K18" s="159" t="s">
        <v>132</v>
      </c>
      <c r="N18" s="119"/>
    </row>
    <row r="19" spans="1:14" s="4" customFormat="1" ht="41.45" customHeight="1">
      <c r="A19" s="127" t="s">
        <v>133</v>
      </c>
      <c r="B19" s="113"/>
      <c r="C19" s="130"/>
      <c r="D19" s="110">
        <v>3937853</v>
      </c>
      <c r="E19" s="110">
        <v>1428851</v>
      </c>
      <c r="F19" s="110">
        <v>-2370961</v>
      </c>
      <c r="G19" s="116">
        <v>-4171779</v>
      </c>
      <c r="H19" s="116">
        <v>-2458042</v>
      </c>
      <c r="I19" s="116">
        <v>-3795236</v>
      </c>
      <c r="J19" s="171">
        <v>-2908458</v>
      </c>
      <c r="K19" s="159" t="s">
        <v>134</v>
      </c>
      <c r="N19" s="120"/>
    </row>
    <row r="20" spans="1:14" s="4" customFormat="1" ht="41.45" customHeight="1">
      <c r="A20" s="129" t="s">
        <v>135</v>
      </c>
      <c r="B20" s="113"/>
      <c r="C20" s="130"/>
      <c r="D20" s="112">
        <v>-1139195</v>
      </c>
      <c r="E20" s="112">
        <v>-1403587</v>
      </c>
      <c r="F20" s="110">
        <v>277540</v>
      </c>
      <c r="G20" s="116">
        <v>-222937</v>
      </c>
      <c r="H20" s="116">
        <v>-340430</v>
      </c>
      <c r="I20" s="116">
        <v>-78976</v>
      </c>
      <c r="J20" s="171">
        <v>-741134</v>
      </c>
      <c r="K20" s="165" t="s">
        <v>136</v>
      </c>
      <c r="N20" s="119"/>
    </row>
    <row r="21" spans="1:14" s="4" customFormat="1" ht="41.45" customHeight="1">
      <c r="A21" s="269" t="s">
        <v>137</v>
      </c>
      <c r="B21" s="270"/>
      <c r="C21" s="271"/>
      <c r="D21" s="121">
        <v>80385320</v>
      </c>
      <c r="E21" s="172">
        <v>80900123</v>
      </c>
      <c r="F21" s="167">
        <v>82491753</v>
      </c>
      <c r="G21" s="115">
        <v>81298601</v>
      </c>
      <c r="H21" s="115">
        <v>84905891</v>
      </c>
      <c r="I21" s="115">
        <v>84275132</v>
      </c>
      <c r="J21" s="173">
        <v>85319020</v>
      </c>
      <c r="K21" s="174" t="s">
        <v>138</v>
      </c>
      <c r="N21" s="120"/>
    </row>
    <row r="22" spans="1:14" s="6" customFormat="1" ht="15" customHeight="1">
      <c r="A22" s="5" t="s">
        <v>145</v>
      </c>
      <c r="B22" s="5"/>
      <c r="C22" s="5"/>
      <c r="E22" s="149"/>
      <c r="F22" s="149"/>
      <c r="G22" s="149"/>
      <c r="H22" s="170"/>
      <c r="I22" s="170"/>
      <c r="J22" s="170"/>
      <c r="K22" s="51" t="s">
        <v>62</v>
      </c>
    </row>
    <row r="75" spans="8:8" ht="15.75">
      <c r="H75" s="122" t="s">
        <v>144</v>
      </c>
    </row>
  </sheetData>
  <mergeCells count="4">
    <mergeCell ref="A2:K2"/>
    <mergeCell ref="A3:K3"/>
    <mergeCell ref="A6:C6"/>
    <mergeCell ref="A21:C21"/>
  </mergeCells>
  <phoneticPr fontId="2" type="noConversion"/>
  <printOptions horizontalCentered="1"/>
  <pageMargins left="0.39347222447395325" right="0.39347222447395325" top="0.55097222328186035" bottom="0.55097222328186035" header="0.51138889789581299" footer="0.51138889789581299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1. 지역소득(전라남도)</vt:lpstr>
      <vt:lpstr>2. 경제활동별도내총생산(당해년가격)</vt:lpstr>
      <vt:lpstr>3. 경제활동별도내총생산(기준년가격)</vt:lpstr>
      <vt:lpstr>4. 도내총생산에대한지출(당해년가격)</vt:lpstr>
      <vt:lpstr>5. 도내총생산에대한지출(기준년가격)</vt:lpstr>
      <vt:lpstr>'1. 지역소득(전라남도)'!Print_Area</vt:lpstr>
      <vt:lpstr>'2. 경제활동별도내총생산(당해년가격)'!Print_Area</vt:lpstr>
      <vt:lpstr>'3. 경제활동별도내총생산(기준년가격)'!Print_Area</vt:lpstr>
      <vt:lpstr>'4. 도내총생산에대한지출(당해년가격)'!Print_Area</vt:lpstr>
      <vt:lpstr>'5. 도내총생산에대한지출(기준년가격)'!Print_Area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2025-12-11T04:45:51Z</cp:lastPrinted>
  <dcterms:created xsi:type="dcterms:W3CDTF">2024-01-31T00:05:23Z</dcterms:created>
  <dcterms:modified xsi:type="dcterms:W3CDTF">2026-05-29T04:55:37Z</dcterms:modified>
</cp:coreProperties>
</file>